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2348069\Desktop\R_folder\DE-School-Leavers-Survey\outputs\"/>
    </mc:Choice>
  </mc:AlternateContent>
  <xr:revisionPtr revIDLastSave="0" documentId="13_ncr:1_{6517F532-B0F3-43D7-8662-2DCAA433F99F}" xr6:coauthVersionLast="47" xr6:coauthVersionMax="47" xr10:uidLastSave="{00000000-0000-0000-0000-000000000000}"/>
  <bookViews>
    <workbookView xWindow="-28920" yWindow="630" windowWidth="29040" windowHeight="15720" xr2:uid="{00000000-000D-0000-FFFF-FFFF00000000}"/>
  </bookViews>
  <sheets>
    <sheet name="Cover sheet" sheetId="1" r:id="rId1"/>
    <sheet name="Contents" sheetId="2" r:id="rId2"/>
    <sheet name="Table_1" sheetId="3" r:id="rId3"/>
    <sheet name="Table_2" sheetId="4" r:id="rId4"/>
    <sheet name="Table_3" sheetId="5" r:id="rId5"/>
    <sheet name="Table_4" sheetId="6" r:id="rId6"/>
    <sheet name="Table_5" sheetId="7" r:id="rId7"/>
    <sheet name="Table_6" sheetId="8" r:id="rId8"/>
    <sheet name="Table_7_9" sheetId="9" r:id="rId9"/>
    <sheet name="Table_10" sheetId="10" r:id="rId10"/>
    <sheet name="Table_11_13" sheetId="11" r:id="rId11"/>
    <sheet name="Table_14" sheetId="12" r:id="rId12"/>
    <sheet name="Table_15" sheetId="13" r:id="rId13"/>
    <sheet name="Table_16" sheetId="14" r:id="rId14"/>
    <sheet name="Table_17" sheetId="15" r:id="rId15"/>
    <sheet name="Table_18" sheetId="16" r:id="rId16"/>
    <sheet name="Table_19" sheetId="17" r:id="rId17"/>
    <sheet name="Table_20_21" sheetId="18" r:id="rId18"/>
    <sheet name="Table_22_24" sheetId="19" r:id="rId19"/>
    <sheet name="Appendix_A" sheetId="20" r:id="rId20"/>
    <sheet name="Appendix_B" sheetId="21" r:id="rId21"/>
    <sheet name="Notes"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B28" i="2"/>
  <c r="B27" i="2"/>
  <c r="B26" i="2"/>
  <c r="B25" i="2"/>
  <c r="B24" i="2"/>
  <c r="B23" i="2"/>
  <c r="B22" i="2"/>
  <c r="B21" i="2"/>
  <c r="B20" i="2"/>
  <c r="B19" i="2"/>
  <c r="B18" i="2"/>
  <c r="B17" i="2"/>
  <c r="B16" i="2"/>
  <c r="B15" i="2"/>
  <c r="B14" i="2"/>
  <c r="B13" i="2"/>
  <c r="B12" i="2"/>
  <c r="B11" i="2"/>
  <c r="B10" i="2"/>
  <c r="B9" i="2"/>
  <c r="B8" i="2"/>
  <c r="B7" i="2"/>
  <c r="B6" i="2"/>
  <c r="B5" i="2"/>
  <c r="B4" i="2"/>
  <c r="B3" i="2"/>
</calcChain>
</file>

<file path=xl/sharedStrings.xml><?xml version="1.0" encoding="utf-8"?>
<sst xmlns="http://schemas.openxmlformats.org/spreadsheetml/2006/main" count="880" uniqueCount="270">
  <si>
    <t>Statistics Domain:</t>
  </si>
  <si>
    <t>Education, Children and Skills</t>
  </si>
  <si>
    <t>Data Subset:</t>
  </si>
  <si>
    <t>Education</t>
  </si>
  <si>
    <t>Dataset Title:</t>
  </si>
  <si>
    <t>School Leavers Survey</t>
  </si>
  <si>
    <t>Year of Data:</t>
  </si>
  <si>
    <t>2024/25</t>
  </si>
  <si>
    <t>Methodology</t>
  </si>
  <si>
    <t>The dataset is collected from schools via their SIMS administration system. The data go through thorough checks before being released.</t>
  </si>
  <si>
    <t>Data exclude special and independent schools.</t>
  </si>
  <si>
    <t>More detail about the collection of school leaver statistics may be found at:</t>
  </si>
  <si>
    <t>Contact Details</t>
  </si>
  <si>
    <t>Enquiries relating to information collected in the School Leavers Survey exercise should be addressed to:</t>
  </si>
  <si>
    <t>Statistical Analysis Team</t>
  </si>
  <si>
    <t>Department of Education</t>
  </si>
  <si>
    <t>Rathgael House</t>
  </si>
  <si>
    <t>Balloo Road</t>
  </si>
  <si>
    <t>Bangor</t>
  </si>
  <si>
    <t>BT19 7PR</t>
  </si>
  <si>
    <t>DE school leavers data collecton and validation</t>
  </si>
  <si>
    <t>statistics@education-ni.gov.uk</t>
  </si>
  <si>
    <t>Table of contents</t>
  </si>
  <si>
    <t>Worksheet name</t>
  </si>
  <si>
    <t>Table number</t>
  </si>
  <si>
    <t>Table name</t>
  </si>
  <si>
    <t>Table_1</t>
  </si>
  <si>
    <t>Table 1: Qualifications of school leavers by sex and school type 2024/25 [note 1, 2]</t>
  </si>
  <si>
    <t>Table_2</t>
  </si>
  <si>
    <t>Table 2: Highest qualification of school leavers by destination 2024/25 [note 1, 2, 11]</t>
  </si>
  <si>
    <t>Table_3</t>
  </si>
  <si>
    <t>Table 3: Qualifications of school leavers by sex and religion of pupil 2024/25 [note 1, 2]</t>
  </si>
  <si>
    <t>Table_4</t>
  </si>
  <si>
    <t>Table 4: Qualifications of school leavers by ethnic origin 2024/25 [note 1, 2, 8]</t>
  </si>
  <si>
    <t>Table_5</t>
  </si>
  <si>
    <t>Table 5: Qualifications of school leavers by sex and free school meal (FSM) entitlement 2024/25 [note 1, 2]</t>
  </si>
  <si>
    <t>Table_6</t>
  </si>
  <si>
    <t>Table 6: Qualifications of school leavers by 2014 Local Government District of pupil residence 2024/25 [note 1, 2, 9]</t>
  </si>
  <si>
    <t>Table_7_9</t>
  </si>
  <si>
    <t>Table 7: School leavers NOT ENTITLED to free school meals achieving at least 5 GCSEs A* to C incl. GCSE English and GCSE maths by sex, and religion of pupil 2024/25 [note 1, 2]</t>
  </si>
  <si>
    <t>Table 8: School leavers ENTITLED to free school meals achieving at least 5 GCSEs A* to C incl. GCSE English and GCSE maths by sex, and religion of pupil 2024/25 [note 1, 2]</t>
  </si>
  <si>
    <t>Table 9: School leavers achieving at least 5 GCSEs A* to C incl. GCSE English and GCSE maths by sex, and religion of pupil 2024/25 [note 1, 2]</t>
  </si>
  <si>
    <t>Table_10</t>
  </si>
  <si>
    <t>Table 10: Qualifications of school leavers by Special Educational Need (SEN) status 2024/25 [note 1, 2, 10]</t>
  </si>
  <si>
    <t>Table_11_13</t>
  </si>
  <si>
    <t>Table 11: Qualifications of school leavers 2005/2006 to 2024/25 [note 1, 2, 13]</t>
  </si>
  <si>
    <t>Table 12: Qualifications of male school leavers 2005/2006 to 2024/25 [note 1, 2, 13]</t>
  </si>
  <si>
    <t>Table 13: Qualifications of female school leavers 2005/2006 to 2024/25 [note 1, 2, 13]</t>
  </si>
  <si>
    <t>Table_14</t>
  </si>
  <si>
    <t>Table 14: Destination of school leavers by school type and sex 2024/25 [notes 1, 11]</t>
  </si>
  <si>
    <t>Table_15</t>
  </si>
  <si>
    <t>Table 15: Destination of school leavers by sex and religion of pupil 2024/25 [notes 1, 11]</t>
  </si>
  <si>
    <t>Table_16</t>
  </si>
  <si>
    <t>Table 16: Destination of school leavers by ethnic origin 2024/25 [notes 1, 8, 11]</t>
  </si>
  <si>
    <t>Table_17</t>
  </si>
  <si>
    <t>Table 17: Destination of school leavers by free school meal (FSM) entitlement and sex 2024/25 [notes 1, 11]</t>
  </si>
  <si>
    <t>Table_18</t>
  </si>
  <si>
    <t>Table 18: Destination of school leavers by Special Educational Need (SEN) status 2024/25 [notes 1, 10, 11]</t>
  </si>
  <si>
    <t>Table_19</t>
  </si>
  <si>
    <t>Table 19: Destination of school leavers by 2014 Local Government District of pupil residence 2024/25 [notes 1, 9, 11]</t>
  </si>
  <si>
    <t>Table_20_21</t>
  </si>
  <si>
    <t>Table 20: Higher Education destination by country of institution and sex of pupil 2024/25 [notes 1, 5, 11]</t>
  </si>
  <si>
    <t>Table 21: Higher Education destination by country of institution and religion of pupil 2024/25 [notes 1, 5, 11]</t>
  </si>
  <si>
    <t>Table_22_24</t>
  </si>
  <si>
    <t>Table 22: Destination of school leavers 2005/06 to 2024/25 [note 1, 11]</t>
  </si>
  <si>
    <t>Table 23: Destination of male school leavers 2005/06 to 2024/25 [note 1, 11]</t>
  </si>
  <si>
    <t>Table 24: Destination of female school leavers 2005/06 to 2024/25 [note 1, 11]</t>
  </si>
  <si>
    <t>Appendix_A</t>
  </si>
  <si>
    <t>Appendix A: Qualifications of school leavers by sex and school type 2018/19 [note 1, 2]</t>
  </si>
  <si>
    <t>Appendix_B</t>
  </si>
  <si>
    <t>Appendix B: Destinations of school leavers by sex and school type 2018/19 [note 1, 11]</t>
  </si>
  <si>
    <t>Notes</t>
  </si>
  <si>
    <t>Notes table</t>
  </si>
  <si>
    <t>This worksheet contains 3 tables presented vertically and separated by a single blank row. Refs to notes can be found on the notes tab.</t>
  </si>
  <si>
    <t>Table 1a: Grammar</t>
  </si>
  <si>
    <t>Attainment level</t>
  </si>
  <si>
    <t>Male Numbers</t>
  </si>
  <si>
    <t>Males %</t>
  </si>
  <si>
    <t>Female Numbers</t>
  </si>
  <si>
    <t>Females %</t>
  </si>
  <si>
    <t>Total Numbers</t>
  </si>
  <si>
    <t>Total %</t>
  </si>
  <si>
    <t>3+ A-levels A*-C</t>
  </si>
  <si>
    <t>3+ A-levels A*-E</t>
  </si>
  <si>
    <t>2+ A-levels A*-E</t>
  </si>
  <si>
    <t>At least 5 GCSEs A*-C</t>
  </si>
  <si>
    <t>At least 5 GCSEs A*-C incl. English and maths</t>
  </si>
  <si>
    <t>At least 5 GCSEs A*-G</t>
  </si>
  <si>
    <t>No GCSEs [note 3]</t>
  </si>
  <si>
    <t>No Formal Qualifications [note 4]</t>
  </si>
  <si>
    <t>Total Grammar</t>
  </si>
  <si>
    <t>Table 1b: Non-Grammar</t>
  </si>
  <si>
    <t>Total Non-Grammar</t>
  </si>
  <si>
    <t>Table 1c: All Leavers</t>
  </si>
  <si>
    <t>Total Leavers</t>
  </si>
  <si>
    <t>This worksheet contains 1 table. References to notes and definitions for terms used can be found on the Notes tab.</t>
  </si>
  <si>
    <t>Highest attainment level</t>
  </si>
  <si>
    <t>Institutions of Higher Education [note 5] Number</t>
  </si>
  <si>
    <t>Institutions of Higher Education [note 5] Row %</t>
  </si>
  <si>
    <t>Institutions of Further Education Number</t>
  </si>
  <si>
    <t>Institutions of Further Education Row %</t>
  </si>
  <si>
    <t>Employment Number</t>
  </si>
  <si>
    <t>Employment %</t>
  </si>
  <si>
    <t>Training [note 6] Number</t>
  </si>
  <si>
    <t>Training [note 6] Row %</t>
  </si>
  <si>
    <t>Unemployment Number</t>
  </si>
  <si>
    <t>Unemployment Row %</t>
  </si>
  <si>
    <t>Unknown Number</t>
  </si>
  <si>
    <t>Unknown Row %</t>
  </si>
  <si>
    <t>Total Number</t>
  </si>
  <si>
    <t>Total Row %</t>
  </si>
  <si>
    <t>2 A-levels A*-E</t>
  </si>
  <si>
    <t>1 A-levels A*-E</t>
  </si>
  <si>
    <t>5+ GCSEs A*-C</t>
  </si>
  <si>
    <t>1 - 4 GCSEs A*-C</t>
  </si>
  <si>
    <t>Other grades (1+ GCSEs D - G)</t>
  </si>
  <si>
    <t>Table 3a: Protestant</t>
  </si>
  <si>
    <t>Total Protestant</t>
  </si>
  <si>
    <t>Table 3b: Catholic</t>
  </si>
  <si>
    <t>Total Catholic</t>
  </si>
  <si>
    <t>Table 3c: Other [note 7]</t>
  </si>
  <si>
    <t>Total Other [note 7]</t>
  </si>
  <si>
    <t>White Number</t>
  </si>
  <si>
    <t>White %</t>
  </si>
  <si>
    <t>Minority Ethinic Groups Number</t>
  </si>
  <si>
    <t>Minority Ethinic Groups %</t>
  </si>
  <si>
    <t>This worksheet contains 2 tables presented vertically and separated by a single blank row. Refs to notes can be found on the notes tab.</t>
  </si>
  <si>
    <t>Table 5a: Entitled to FSM</t>
  </si>
  <si>
    <t>Total entitled to FSM</t>
  </si>
  <si>
    <t>Table 5b: Not Entitled to FSM</t>
  </si>
  <si>
    <t>Total not entitled to FSM</t>
  </si>
  <si>
    <t>Local Government District</t>
  </si>
  <si>
    <t>2+ A-levels A*-E Number</t>
  </si>
  <si>
    <t>2+ A-levels A*-E %</t>
  </si>
  <si>
    <t>5+ GCSEs A*-C Number</t>
  </si>
  <si>
    <t>5+ GCSEs A*-C %</t>
  </si>
  <si>
    <t>5+ GCSEs A*-C incl. GCSE English and maths Number</t>
  </si>
  <si>
    <t>5+ GCSEs A*-C incl. GCSE English and maths %</t>
  </si>
  <si>
    <t>Total Leavers Number</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</si>
  <si>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</si>
  <si>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</si>
  <si>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</si>
  <si>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</si>
  <si>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</si>
  <si>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</si>
  <si>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</si>
  <si>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</si>
  <si>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</si>
  <si>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</si>
  <si>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</si>
  <si>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Invalid/Missing/Unknown Postcodes</t>
  </si>
  <si>
    <t>School leavers achieving at least 5 GCSEs A* to C incl. GCSE English and GCSE maths by free school meal entitlement, sex, and religion of pupil 2024/25</t>
  </si>
  <si>
    <t>Religion</t>
  </si>
  <si>
    <t>Male Attainment Number</t>
  </si>
  <si>
    <t>Male Total Number</t>
  </si>
  <si>
    <t>Male Attainment %</t>
  </si>
  <si>
    <t>Female Attainment Number</t>
  </si>
  <si>
    <t>Female Total Number</t>
  </si>
  <si>
    <t>Female Attainment %</t>
  </si>
  <si>
    <t>Total Attainment Number</t>
  </si>
  <si>
    <t>Total Attainment %</t>
  </si>
  <si>
    <t>Protestant</t>
  </si>
  <si>
    <t>Catholic</t>
  </si>
  <si>
    <t>Other [note 7]</t>
  </si>
  <si>
    <t>All Religions</t>
  </si>
  <si>
    <t>No SEN Number</t>
  </si>
  <si>
    <t>No SEN %</t>
  </si>
  <si>
    <t>SEN Stages 1 or 2 Number</t>
  </si>
  <si>
    <t>SEN Stages 1 or 2 %</t>
  </si>
  <si>
    <t>SEN Stage 3 Number</t>
  </si>
  <si>
    <t>SEN Stage 3 %</t>
  </si>
  <si>
    <t>Qualifications of school leavers trend tables</t>
  </si>
  <si>
    <t>2005/06 %</t>
  </si>
  <si>
    <t>2006/07 %</t>
  </si>
  <si>
    <t>2007/08 %</t>
  </si>
  <si>
    <t>2008/09 %</t>
  </si>
  <si>
    <t>2009/10 %</t>
  </si>
  <si>
    <t>2010/11 %</t>
  </si>
  <si>
    <t>2011/12 %</t>
  </si>
  <si>
    <t>2012/13 %</t>
  </si>
  <si>
    <t>2013/14 %</t>
  </si>
  <si>
    <t>2014/15 %</t>
  </si>
  <si>
    <t>2015/16 %</t>
  </si>
  <si>
    <t>2016/17 %</t>
  </si>
  <si>
    <t>2017/18 %</t>
  </si>
  <si>
    <t>2018/19 %</t>
  </si>
  <si>
    <t>2019/20 %</t>
  </si>
  <si>
    <t>2020/21 %</t>
  </si>
  <si>
    <t>2021/22 %</t>
  </si>
  <si>
    <t>2022/23 %</t>
  </si>
  <si>
    <t>2023/24 %</t>
  </si>
  <si>
    <t>2024/25 %</t>
  </si>
  <si>
    <t>Total Male Leavers Number</t>
  </si>
  <si>
    <t>Total Female Leavers Number</t>
  </si>
  <si>
    <t>Table 14a: Grammar</t>
  </si>
  <si>
    <t>Destination [note 11]</t>
  </si>
  <si>
    <t>Female %</t>
  </si>
  <si>
    <t>Institution of Higher Education [note 5]</t>
  </si>
  <si>
    <t>Institution of Further Education</t>
  </si>
  <si>
    <t>Employment</t>
  </si>
  <si>
    <t>Training [note 6]</t>
  </si>
  <si>
    <t>Unemployment</t>
  </si>
  <si>
    <t>Unknown</t>
  </si>
  <si>
    <t>Table 14b: Non-Grammar</t>
  </si>
  <si>
    <t>Table 14c: All Schools</t>
  </si>
  <si>
    <t>Total</t>
  </si>
  <si>
    <t>Table 15a: Protestant pupils</t>
  </si>
  <si>
    <t>Table 15b: Catholic pupils</t>
  </si>
  <si>
    <t>Table 15c: Pupils of other religions [note 7]</t>
  </si>
  <si>
    <t>Total Other</t>
  </si>
  <si>
    <t>Minority Ethnic Groups Number</t>
  </si>
  <si>
    <t>Minority Ethnic Groups %</t>
  </si>
  <si>
    <t>Table 17a: Entitled to FSM</t>
  </si>
  <si>
    <t>Table 17b: Not Entitled to FSM</t>
  </si>
  <si>
    <t>SEN Stages 1-2 Number</t>
  </si>
  <si>
    <t>SEN Stages 1-2 %</t>
  </si>
  <si>
    <t>Total leavers</t>
  </si>
  <si>
    <t>Institutions of Higher Education [note 5] %</t>
  </si>
  <si>
    <t>Institutions of Further Education %</t>
  </si>
  <si>
    <t>Training [note 6] %</t>
  </si>
  <si>
    <t>Unemployment and Unknown Number</t>
  </si>
  <si>
    <t>Unemployment and Unknown %</t>
  </si>
  <si>
    <t>Invalid, Missing or Unknown Postcodes</t>
  </si>
  <si>
    <t>Higher Education Destination Country</t>
  </si>
  <si>
    <t>Destination Country</t>
  </si>
  <si>
    <t>Northern Ireland Institution</t>
  </si>
  <si>
    <t>Great Britain Institution</t>
  </si>
  <si>
    <t>Other Institution [note 12]</t>
  </si>
  <si>
    <t>Protestant Number</t>
  </si>
  <si>
    <t>Protestant %</t>
  </si>
  <si>
    <t>Catholic Number</t>
  </si>
  <si>
    <t>Catholic %</t>
  </si>
  <si>
    <t>Other [note 7] Number</t>
  </si>
  <si>
    <t>Other [note 7] %</t>
  </si>
  <si>
    <t>Destination of school leavers trend tables</t>
  </si>
  <si>
    <t>Destination</t>
  </si>
  <si>
    <t>Total Male Leavers</t>
  </si>
  <si>
    <t>Total Female Leavers</t>
  </si>
  <si>
    <t>Grammar</t>
  </si>
  <si>
    <t>Non-Grammar</t>
  </si>
  <si>
    <t>All Leavers</t>
  </si>
  <si>
    <t>Male %</t>
  </si>
  <si>
    <t>Note number</t>
  </si>
  <si>
    <t>Note</t>
  </si>
  <si>
    <t>note 1</t>
  </si>
  <si>
    <t>Excludes special and independent schools.</t>
  </si>
  <si>
    <t>note 2</t>
  </si>
  <si>
    <t>All attainment levels, except ‘GCSE English and maths’ and ‘No Formal Qualifications’, include equivalents.</t>
  </si>
  <si>
    <t>note 3</t>
  </si>
  <si>
    <t>Includes those who undertook no GCSE (or equivalent) examinations or obtained no graded results but who obtained other qualifications.</t>
  </si>
  <si>
    <t>note 4</t>
  </si>
  <si>
    <t>Includes only those with no qualification of any kind.</t>
  </si>
  <si>
    <t>note 5</t>
  </si>
  <si>
    <t>Includes universities and institutions that provide teacher education programmes.</t>
  </si>
  <si>
    <t>note 6</t>
  </si>
  <si>
    <t>Numbers entering training include those entering the Training for Success programme operated by the Department for the Economy. Training for Success is delivered by a range of training providers including Further Education Colleges. Training for Success trainees at Further Education Colleges are recorded as being in training and not in Further Education. This convention avoids double counting of Training for Success trainees.</t>
  </si>
  <si>
    <t>note 7</t>
  </si>
  <si>
    <t>Other includes Other Christian, No religion and Non-Christian.</t>
  </si>
  <si>
    <t>note 8</t>
  </si>
  <si>
    <t>'Minority Ethnic Groups' includes Irish Travellers. 'White' does not include Irish Travellers.</t>
  </si>
  <si>
    <t>note 9</t>
  </si>
  <si>
    <t>Local Government District of pupil residence is based on the residential postcode of each individual pupil.</t>
  </si>
  <si>
    <t>note 10</t>
  </si>
  <si>
    <t>Following a review in 2017/18, changes were made to SEN categories and stages. Further information can be found at: https://www.education-ni.gov.uk/articles/recording-children-special-educational-needs</t>
  </si>
  <si>
    <t>note 11</t>
  </si>
  <si>
    <t>Destination is defined by Institution. An institution may provide courses at both Further and Higher Education levels.</t>
  </si>
  <si>
    <t>note 12</t>
  </si>
  <si>
    <t>Includes Non-UK and unknown Higher Education Institutions.</t>
  </si>
  <si>
    <t>note 13</t>
  </si>
  <si>
    <t>Given the alternative methods of awarding grades in 2019/20 and 2020/21, and the various assessment adaptations and other supports in place for 2021/22 and 2022/23, caution should be taken when drawing any conclusions relating to changes in student performance. Year-on-year changes might have been impacted by the different process for awarding qualifications in these years rather than reflect a change in underlying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</si>
</sst>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2"/>
      <color rgb="FF000000"/>
      <name val="Arial"/>
    </font>
    <font>
      <u/>
      <sz val="12"/>
      <color theme="10"/>
      <name val="Arial"/>
    </font>
    <font>
      <b/>
      <sz val="12"/>
      <color rgb="FF000000"/>
      <name val="Arial"/>
    </font>
    <font>
      <b/>
      <sz val="15"/>
      <color rgb="FF000000"/>
      <name val="Arial"/>
    </font>
    <font>
      <b/>
      <sz val="13"/>
      <color rgb="FF00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left"/>
    </xf>
    <xf numFmtId="0" fontId="0" fillId="0" borderId="0" xfId="0" applyAlignment="1">
      <alignment wrapText="1"/>
    </xf>
    <xf numFmtId="0" fontId="1" fillId="0" borderId="0" xfId="0" applyFont="1" applyAlignment="1">
      <alignment wrapText="1"/>
    </xf>
    <xf numFmtId="0" fontId="2" fillId="0" borderId="0" xfId="0" applyFont="1" applyAlignment="1">
      <alignment horizontal="right" wrapText="1"/>
    </xf>
    <xf numFmtId="0" fontId="2" fillId="0" borderId="0" xfId="0" applyFont="1" applyAlignment="1">
      <alignment horizontal="left" wrapText="1"/>
    </xf>
    <xf numFmtId="3" fontId="0" fillId="0" borderId="0" xfId="0" applyNumberFormat="1" applyAlignment="1">
      <alignment horizontal="right"/>
    </xf>
    <xf numFmtId="164" fontId="0" fillId="0" borderId="0" xfId="0" applyNumberFormat="1" applyAlignment="1">
      <alignment horizontal="right"/>
    </xf>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29" totalsRowShown="0">
  <tableColumns count="3">
    <tableColumn id="1" xr3:uid="{00000000-0010-0000-0000-000001000000}" name="Worksheet name"/>
    <tableColumn id="2" xr3:uid="{00000000-0010-0000-0000-000002000000}" name="Table number"/>
    <tableColumn id="3" xr3:uid="{00000000-0010-0000-0000-000003000000}" name="Table name"/>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5a_fsme" displayName="t5a_fsme" ref="A4:G13" totalsRowShown="0">
  <tableColumns count="7">
    <tableColumn id="1" xr3:uid="{00000000-0010-0000-0900-000001000000}" name="Attainment level"/>
    <tableColumn id="2" xr3:uid="{00000000-0010-0000-0900-000002000000}" name="Male Numbers"/>
    <tableColumn id="3" xr3:uid="{00000000-0010-0000-0900-000003000000}" name="Males %"/>
    <tableColumn id="4" xr3:uid="{00000000-0010-0000-0900-000004000000}" name="Female Numbers"/>
    <tableColumn id="5" xr3:uid="{00000000-0010-0000-0900-000005000000}" name="Females %"/>
    <tableColumn id="6" xr3:uid="{00000000-0010-0000-0900-000006000000}" name="Total Numbers"/>
    <tableColumn id="7" xr3:uid="{00000000-0010-0000-0900-000007000000}" name="Total %"/>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5b_non_fsme" displayName="t5b_non_fsme" ref="A16:G25" totalsRowShown="0">
  <tableColumns count="7">
    <tableColumn id="1" xr3:uid="{00000000-0010-0000-0A00-000001000000}" name="Attainment level"/>
    <tableColumn id="2" xr3:uid="{00000000-0010-0000-0A00-000002000000}" name="Male Numbers"/>
    <tableColumn id="3" xr3:uid="{00000000-0010-0000-0A00-000003000000}" name="Males %"/>
    <tableColumn id="4" xr3:uid="{00000000-0010-0000-0A00-000004000000}" name="Female Numbers"/>
    <tableColumn id="5" xr3:uid="{00000000-0010-0000-0A00-000005000000}" name="Females %"/>
    <tableColumn id="6" xr3:uid="{00000000-0010-0000-0A00-000006000000}" name="Total Numbers"/>
    <tableColumn id="7" xr3:uid="{00000000-0010-0000-0A00-000007000000}" name="Total %"/>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_6" displayName="t_6" ref="A3:H16" totalsRowShown="0">
  <tableColumns count="8">
    <tableColumn id="1" xr3:uid="{00000000-0010-0000-0B00-000001000000}" name="Local Government District"/>
    <tableColumn id="2" xr3:uid="{00000000-0010-0000-0B00-000002000000}" name="2+ A-levels A*-E Number"/>
    <tableColumn id="3" xr3:uid="{00000000-0010-0000-0B00-000003000000}" name="2+ A-levels A*-E %"/>
    <tableColumn id="4" xr3:uid="{00000000-0010-0000-0B00-000004000000}" name="5+ GCSEs A*-C Number"/>
    <tableColumn id="5" xr3:uid="{00000000-0010-0000-0B00-000005000000}" name="5+ GCSEs A*-C %"/>
    <tableColumn id="6" xr3:uid="{00000000-0010-0000-0B00-000006000000}" name="5+ GCSEs A*-C incl. GCSE English and maths Number"/>
    <tableColumn id="7" xr3:uid="{00000000-0010-0000-0B00-000007000000}" name="5+ GCSEs A*-C incl. GCSE English and maths %"/>
    <tableColumn id="8" xr3:uid="{00000000-0010-0000-0B00-000008000000}" name="Total Leavers Number"/>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_7" displayName="t_7" ref="A4:J8" totalsRowShown="0">
  <tableColumns count="10">
    <tableColumn id="1" xr3:uid="{00000000-0010-0000-0C00-000001000000}" name="Religion"/>
    <tableColumn id="2" xr3:uid="{00000000-0010-0000-0C00-000002000000}" name="Male Attainment Number"/>
    <tableColumn id="3" xr3:uid="{00000000-0010-0000-0C00-000003000000}" name="Male Total Number"/>
    <tableColumn id="4" xr3:uid="{00000000-0010-0000-0C00-000004000000}" name="Male Attainment %"/>
    <tableColumn id="5" xr3:uid="{00000000-0010-0000-0C00-000005000000}" name="Female Attainment Number"/>
    <tableColumn id="6" xr3:uid="{00000000-0010-0000-0C00-000006000000}" name="Female Total Number"/>
    <tableColumn id="7" xr3:uid="{00000000-0010-0000-0C00-000007000000}" name="Female Attainment %"/>
    <tableColumn id="8" xr3:uid="{00000000-0010-0000-0C00-000008000000}" name="Total Attainment Number"/>
    <tableColumn id="9" xr3:uid="{00000000-0010-0000-0C00-000009000000}" name="Total Number"/>
    <tableColumn id="10" xr3:uid="{00000000-0010-0000-0C00-00000A000000}" name="Total Attainment %"/>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_8" displayName="t_8" ref="A11:J15" totalsRowShown="0">
  <tableColumns count="10">
    <tableColumn id="1" xr3:uid="{00000000-0010-0000-0D00-000001000000}" name="Religion"/>
    <tableColumn id="2" xr3:uid="{00000000-0010-0000-0D00-000002000000}" name="Male Attainment Number"/>
    <tableColumn id="3" xr3:uid="{00000000-0010-0000-0D00-000003000000}" name="Male Total Number"/>
    <tableColumn id="4" xr3:uid="{00000000-0010-0000-0D00-000004000000}" name="Male Attainment %"/>
    <tableColumn id="5" xr3:uid="{00000000-0010-0000-0D00-000005000000}" name="Female Attainment Number"/>
    <tableColumn id="6" xr3:uid="{00000000-0010-0000-0D00-000006000000}" name="Female Total Number"/>
    <tableColumn id="7" xr3:uid="{00000000-0010-0000-0D00-000007000000}" name="Female Attainment %"/>
    <tableColumn id="8" xr3:uid="{00000000-0010-0000-0D00-000008000000}" name="Total Attainment Number"/>
    <tableColumn id="9" xr3:uid="{00000000-0010-0000-0D00-000009000000}" name="Total Number"/>
    <tableColumn id="10" xr3:uid="{00000000-0010-0000-0D00-00000A000000}" name="Total Attainment %"/>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_9" displayName="t_9" ref="A18:J22" totalsRowShown="0">
  <tableColumns count="10">
    <tableColumn id="1" xr3:uid="{00000000-0010-0000-0E00-000001000000}" name="Religion"/>
    <tableColumn id="2" xr3:uid="{00000000-0010-0000-0E00-000002000000}" name="Male Attainment Number"/>
    <tableColumn id="3" xr3:uid="{00000000-0010-0000-0E00-000003000000}" name="Male Total Number"/>
    <tableColumn id="4" xr3:uid="{00000000-0010-0000-0E00-000004000000}" name="Male Attainment %"/>
    <tableColumn id="5" xr3:uid="{00000000-0010-0000-0E00-000005000000}" name="Female Attainment Number"/>
    <tableColumn id="6" xr3:uid="{00000000-0010-0000-0E00-000006000000}" name="Female Total Number"/>
    <tableColumn id="7" xr3:uid="{00000000-0010-0000-0E00-000007000000}" name="Female Attainment %"/>
    <tableColumn id="8" xr3:uid="{00000000-0010-0000-0E00-000008000000}" name="Total Attainment Number"/>
    <tableColumn id="9" xr3:uid="{00000000-0010-0000-0E00-000009000000}" name="Total Number"/>
    <tableColumn id="10" xr3:uid="{00000000-0010-0000-0E00-00000A000000}" name="Total Attainment %"/>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_10" displayName="t_10" ref="A3:I12" totalsRowShown="0">
  <tableColumns count="9">
    <tableColumn id="1" xr3:uid="{00000000-0010-0000-0F00-000001000000}" name="Attainment level"/>
    <tableColumn id="2" xr3:uid="{00000000-0010-0000-0F00-000002000000}" name="No SEN Number"/>
    <tableColumn id="3" xr3:uid="{00000000-0010-0000-0F00-000003000000}" name="No SEN %"/>
    <tableColumn id="4" xr3:uid="{00000000-0010-0000-0F00-000004000000}" name="SEN Stages 1 or 2 Number"/>
    <tableColumn id="5" xr3:uid="{00000000-0010-0000-0F00-000005000000}" name="SEN Stages 1 or 2 %"/>
    <tableColumn id="6" xr3:uid="{00000000-0010-0000-0F00-000006000000}" name="SEN Stage 3 Number"/>
    <tableColumn id="7" xr3:uid="{00000000-0010-0000-0F00-000007000000}" name="SEN Stage 3 %"/>
    <tableColumn id="8" xr3:uid="{00000000-0010-0000-0F00-000008000000}" name="Total Number"/>
    <tableColumn id="9" xr3:uid="{00000000-0010-0000-0F00-000009000000}" name="Total %"/>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_11" displayName="t_11" ref="A4:U13" totalsRowShown="0">
  <tableColumns count="21">
    <tableColumn id="1" xr3:uid="{00000000-0010-0000-1000-000001000000}" name="Attainment level"/>
    <tableColumn id="2" xr3:uid="{00000000-0010-0000-1000-000002000000}" name="2005/06 %"/>
    <tableColumn id="3" xr3:uid="{00000000-0010-0000-1000-000003000000}" name="2006/07 %"/>
    <tableColumn id="4" xr3:uid="{00000000-0010-0000-1000-000004000000}" name="2007/08 %"/>
    <tableColumn id="5" xr3:uid="{00000000-0010-0000-1000-000005000000}" name="2008/09 %"/>
    <tableColumn id="6" xr3:uid="{00000000-0010-0000-1000-000006000000}" name="2009/10 %"/>
    <tableColumn id="7" xr3:uid="{00000000-0010-0000-1000-000007000000}" name="2010/11 %"/>
    <tableColumn id="8" xr3:uid="{00000000-0010-0000-1000-000008000000}" name="2011/12 %"/>
    <tableColumn id="9" xr3:uid="{00000000-0010-0000-1000-000009000000}" name="2012/13 %"/>
    <tableColumn id="10" xr3:uid="{00000000-0010-0000-1000-00000A000000}" name="2013/14 %"/>
    <tableColumn id="11" xr3:uid="{00000000-0010-0000-1000-00000B000000}" name="2014/15 %"/>
    <tableColumn id="12" xr3:uid="{00000000-0010-0000-1000-00000C000000}" name="2015/16 %"/>
    <tableColumn id="13" xr3:uid="{00000000-0010-0000-1000-00000D000000}" name="2016/17 %"/>
    <tableColumn id="14" xr3:uid="{00000000-0010-0000-1000-00000E000000}" name="2017/18 %"/>
    <tableColumn id="15" xr3:uid="{00000000-0010-0000-1000-00000F000000}" name="2018/19 %"/>
    <tableColumn id="16" xr3:uid="{00000000-0010-0000-1000-000010000000}" name="2019/20 %"/>
    <tableColumn id="17" xr3:uid="{00000000-0010-0000-1000-000011000000}" name="2020/21 %"/>
    <tableColumn id="18" xr3:uid="{00000000-0010-0000-1000-000012000000}" name="2021/22 %"/>
    <tableColumn id="19" xr3:uid="{00000000-0010-0000-1000-000013000000}" name="2022/23 %"/>
    <tableColumn id="20" xr3:uid="{00000000-0010-0000-1000-000014000000}" name="2023/24 %"/>
    <tableColumn id="21" xr3:uid="{00000000-0010-0000-1000-000015000000}" name="2024/25 %"/>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_12" displayName="t_12" ref="A16:U25" totalsRowShown="0">
  <tableColumns count="21">
    <tableColumn id="1" xr3:uid="{00000000-0010-0000-1100-000001000000}" name="Attainment level"/>
    <tableColumn id="2" xr3:uid="{00000000-0010-0000-1100-000002000000}" name="2005/06 %"/>
    <tableColumn id="3" xr3:uid="{00000000-0010-0000-1100-000003000000}" name="2006/07 %"/>
    <tableColumn id="4" xr3:uid="{00000000-0010-0000-1100-000004000000}" name="2007/08 %"/>
    <tableColumn id="5" xr3:uid="{00000000-0010-0000-1100-000005000000}" name="2008/09 %"/>
    <tableColumn id="6" xr3:uid="{00000000-0010-0000-1100-000006000000}" name="2009/10 %"/>
    <tableColumn id="7" xr3:uid="{00000000-0010-0000-1100-000007000000}" name="2010/11 %"/>
    <tableColumn id="8" xr3:uid="{00000000-0010-0000-1100-000008000000}" name="2011/12 %"/>
    <tableColumn id="9" xr3:uid="{00000000-0010-0000-1100-000009000000}" name="2012/13 %"/>
    <tableColumn id="10" xr3:uid="{00000000-0010-0000-1100-00000A000000}" name="2013/14 %"/>
    <tableColumn id="11" xr3:uid="{00000000-0010-0000-1100-00000B000000}" name="2014/15 %"/>
    <tableColumn id="12" xr3:uid="{00000000-0010-0000-1100-00000C000000}" name="2015/16 %"/>
    <tableColumn id="13" xr3:uid="{00000000-0010-0000-1100-00000D000000}" name="2016/17 %"/>
    <tableColumn id="14" xr3:uid="{00000000-0010-0000-1100-00000E000000}" name="2017/18 %"/>
    <tableColumn id="15" xr3:uid="{00000000-0010-0000-1100-00000F000000}" name="2018/19 %"/>
    <tableColumn id="16" xr3:uid="{00000000-0010-0000-1100-000010000000}" name="2019/20 %"/>
    <tableColumn id="17" xr3:uid="{00000000-0010-0000-1100-000011000000}" name="2020/21 %"/>
    <tableColumn id="18" xr3:uid="{00000000-0010-0000-1100-000012000000}" name="2021/22 %"/>
    <tableColumn id="19" xr3:uid="{00000000-0010-0000-1100-000013000000}" name="2022/23 %"/>
    <tableColumn id="20" xr3:uid="{00000000-0010-0000-1100-000014000000}" name="2023/24 %"/>
    <tableColumn id="21" xr3:uid="{00000000-0010-0000-1100-000015000000}" name="2024/25 %"/>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_13" displayName="t_13" ref="A28:U37" totalsRowShown="0">
  <tableColumns count="21">
    <tableColumn id="1" xr3:uid="{00000000-0010-0000-1200-000001000000}" name="Attainment level"/>
    <tableColumn id="2" xr3:uid="{00000000-0010-0000-1200-000002000000}" name="2005/06 %"/>
    <tableColumn id="3" xr3:uid="{00000000-0010-0000-1200-000003000000}" name="2006/07 %"/>
    <tableColumn id="4" xr3:uid="{00000000-0010-0000-1200-000004000000}" name="2007/08 %"/>
    <tableColumn id="5" xr3:uid="{00000000-0010-0000-1200-000005000000}" name="2008/09 %"/>
    <tableColumn id="6" xr3:uid="{00000000-0010-0000-1200-000006000000}" name="2009/10 %"/>
    <tableColumn id="7" xr3:uid="{00000000-0010-0000-1200-000007000000}" name="2010/11 %"/>
    <tableColumn id="8" xr3:uid="{00000000-0010-0000-1200-000008000000}" name="2011/12 %"/>
    <tableColumn id="9" xr3:uid="{00000000-0010-0000-1200-000009000000}" name="2012/13 %"/>
    <tableColumn id="10" xr3:uid="{00000000-0010-0000-1200-00000A000000}" name="2013/14 %"/>
    <tableColumn id="11" xr3:uid="{00000000-0010-0000-1200-00000B000000}" name="2014/15 %"/>
    <tableColumn id="12" xr3:uid="{00000000-0010-0000-1200-00000C000000}" name="2015/16 %"/>
    <tableColumn id="13" xr3:uid="{00000000-0010-0000-1200-00000D000000}" name="2016/17 %"/>
    <tableColumn id="14" xr3:uid="{00000000-0010-0000-1200-00000E000000}" name="2017/18 %"/>
    <tableColumn id="15" xr3:uid="{00000000-0010-0000-1200-00000F000000}" name="2018/19 %"/>
    <tableColumn id="16" xr3:uid="{00000000-0010-0000-1200-000010000000}" name="2019/20 %"/>
    <tableColumn id="17" xr3:uid="{00000000-0010-0000-1200-000011000000}" name="2020/21 %"/>
    <tableColumn id="18" xr3:uid="{00000000-0010-0000-1200-000012000000}" name="2021/22 %"/>
    <tableColumn id="19" xr3:uid="{00000000-0010-0000-1200-000013000000}" name="2022/23 %"/>
    <tableColumn id="20" xr3:uid="{00000000-0010-0000-1200-000014000000}" name="2023/24 %"/>
    <tableColumn id="21" xr3:uid="{00000000-0010-0000-1200-000015000000}" name="2024/25 %"/>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1a_grammar" displayName="t1a_grammar" ref="A4:G13" totalsRowShown="0">
  <tableColumns count="7">
    <tableColumn id="1" xr3:uid="{00000000-0010-0000-0100-000001000000}" name="Attainment level"/>
    <tableColumn id="2" xr3:uid="{00000000-0010-0000-0100-000002000000}" name="Male Numbers"/>
    <tableColumn id="3" xr3:uid="{00000000-0010-0000-0100-000003000000}" name="Males %"/>
    <tableColumn id="4" xr3:uid="{00000000-0010-0000-0100-000004000000}" name="Female Numbers"/>
    <tableColumn id="5" xr3:uid="{00000000-0010-0000-0100-000005000000}" name="Females %"/>
    <tableColumn id="6" xr3:uid="{00000000-0010-0000-0100-000006000000}" name="Total Numbers"/>
    <tableColumn id="7" xr3:uid="{00000000-0010-0000-0100-000007000000}" name="Total %"/>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14a_grammar" displayName="t14a_grammar" ref="A4:G11" totalsRowShown="0">
  <tableColumns count="7">
    <tableColumn id="1" xr3:uid="{00000000-0010-0000-1300-000001000000}" name="Destination [note 11]"/>
    <tableColumn id="2" xr3:uid="{00000000-0010-0000-1300-000002000000}" name="Male Numbers"/>
    <tableColumn id="3" xr3:uid="{00000000-0010-0000-1300-000003000000}" name="Males %"/>
    <tableColumn id="4" xr3:uid="{00000000-0010-0000-1300-000004000000}" name="Female Numbers"/>
    <tableColumn id="5" xr3:uid="{00000000-0010-0000-1300-000005000000}" name="Female %"/>
    <tableColumn id="6" xr3:uid="{00000000-0010-0000-1300-000006000000}" name="Total Numbers"/>
    <tableColumn id="7" xr3:uid="{00000000-0010-0000-1300-000007000000}" name="Total %"/>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14b_non_grammar" displayName="t14b_non_grammar" ref="A14:G21" totalsRowShown="0">
  <tableColumns count="7">
    <tableColumn id="1" xr3:uid="{00000000-0010-0000-1400-000001000000}" name="Destination [note 11]"/>
    <tableColumn id="2" xr3:uid="{00000000-0010-0000-1400-000002000000}" name="Male Numbers"/>
    <tableColumn id="3" xr3:uid="{00000000-0010-0000-1400-000003000000}" name="Males %"/>
    <tableColumn id="4" xr3:uid="{00000000-0010-0000-1400-000004000000}" name="Female Numbers"/>
    <tableColumn id="5" xr3:uid="{00000000-0010-0000-1400-000005000000}" name="Female %"/>
    <tableColumn id="6" xr3:uid="{00000000-0010-0000-1400-000006000000}" name="Total Numbers"/>
    <tableColumn id="7" xr3:uid="{00000000-0010-0000-1400-000007000000}" name="Total %"/>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14c_all" displayName="t14c_all" ref="A24:G31" totalsRowShown="0">
  <tableColumns count="7">
    <tableColumn id="1" xr3:uid="{00000000-0010-0000-1500-000001000000}" name="Destination [note 11]"/>
    <tableColumn id="2" xr3:uid="{00000000-0010-0000-1500-000002000000}" name="Male Numbers"/>
    <tableColumn id="3" xr3:uid="{00000000-0010-0000-1500-000003000000}" name="Males %"/>
    <tableColumn id="4" xr3:uid="{00000000-0010-0000-1500-000004000000}" name="Female Numbers"/>
    <tableColumn id="5" xr3:uid="{00000000-0010-0000-1500-000005000000}" name="Female %"/>
    <tableColumn id="6" xr3:uid="{00000000-0010-0000-1500-000006000000}" name="Total Numbers"/>
    <tableColumn id="7" xr3:uid="{00000000-0010-0000-1500-000007000000}" name="Total %"/>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15a_protestant" displayName="t15a_protestant" ref="A4:G11" totalsRowShown="0">
  <tableColumns count="7">
    <tableColumn id="1" xr3:uid="{00000000-0010-0000-1600-000001000000}" name="Destination [note 11]"/>
    <tableColumn id="2" xr3:uid="{00000000-0010-0000-1600-000002000000}" name="Male Numbers"/>
    <tableColumn id="3" xr3:uid="{00000000-0010-0000-1600-000003000000}" name="Males %"/>
    <tableColumn id="4" xr3:uid="{00000000-0010-0000-1600-000004000000}" name="Female Numbers"/>
    <tableColumn id="5" xr3:uid="{00000000-0010-0000-1600-000005000000}" name="Female %"/>
    <tableColumn id="6" xr3:uid="{00000000-0010-0000-1600-000006000000}" name="Total Numbers"/>
    <tableColumn id="7" xr3:uid="{00000000-0010-0000-1600-000007000000}" name="Total %"/>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15b_catholic" displayName="t15b_catholic" ref="A14:G21" totalsRowShown="0">
  <tableColumns count="7">
    <tableColumn id="1" xr3:uid="{00000000-0010-0000-1700-000001000000}" name="Destination [note 11]"/>
    <tableColumn id="2" xr3:uid="{00000000-0010-0000-1700-000002000000}" name="Male Numbers"/>
    <tableColumn id="3" xr3:uid="{00000000-0010-0000-1700-000003000000}" name="Males %"/>
    <tableColumn id="4" xr3:uid="{00000000-0010-0000-1700-000004000000}" name="Female Numbers"/>
    <tableColumn id="5" xr3:uid="{00000000-0010-0000-1700-000005000000}" name="Female %"/>
    <tableColumn id="6" xr3:uid="{00000000-0010-0000-1700-000006000000}" name="Total Numbers"/>
    <tableColumn id="7" xr3:uid="{00000000-0010-0000-1700-000007000000}" name="Total %"/>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15c_other" displayName="t15c_other" ref="A24:G31" totalsRowShown="0">
  <tableColumns count="7">
    <tableColumn id="1" xr3:uid="{00000000-0010-0000-1800-000001000000}" name="Destination [note 11]"/>
    <tableColumn id="2" xr3:uid="{00000000-0010-0000-1800-000002000000}" name="Male Numbers"/>
    <tableColumn id="3" xr3:uid="{00000000-0010-0000-1800-000003000000}" name="Males %"/>
    <tableColumn id="4" xr3:uid="{00000000-0010-0000-1800-000004000000}" name="Female Numbers"/>
    <tableColumn id="5" xr3:uid="{00000000-0010-0000-1800-000005000000}" name="Female %"/>
    <tableColumn id="6" xr3:uid="{00000000-0010-0000-1800-000006000000}" name="Total Numbers"/>
    <tableColumn id="7" xr3:uid="{00000000-0010-0000-1800-000007000000}" name="Total %"/>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_16" displayName="t_16" ref="A3:E10" totalsRowShown="0">
  <tableColumns count="5">
    <tableColumn id="1" xr3:uid="{00000000-0010-0000-1900-000001000000}" name="Destination [note 11]"/>
    <tableColumn id="2" xr3:uid="{00000000-0010-0000-1900-000002000000}" name="White Number"/>
    <tableColumn id="3" xr3:uid="{00000000-0010-0000-1900-000003000000}" name="White %"/>
    <tableColumn id="4" xr3:uid="{00000000-0010-0000-1900-000004000000}" name="Minority Ethnic Groups Number"/>
    <tableColumn id="5" xr3:uid="{00000000-0010-0000-1900-000005000000}" name="Minority Ethnic Groups %"/>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17a_fsm" displayName="t17a_fsm" ref="A4:G11" totalsRowShown="0">
  <tableColumns count="7">
    <tableColumn id="1" xr3:uid="{00000000-0010-0000-1A00-000001000000}" name="Destination [note 11]"/>
    <tableColumn id="2" xr3:uid="{00000000-0010-0000-1A00-000002000000}" name="Male Numbers"/>
    <tableColumn id="3" xr3:uid="{00000000-0010-0000-1A00-000003000000}" name="Males %"/>
    <tableColumn id="4" xr3:uid="{00000000-0010-0000-1A00-000004000000}" name="Female Numbers"/>
    <tableColumn id="5" xr3:uid="{00000000-0010-0000-1A00-000005000000}" name="Females %"/>
    <tableColumn id="6" xr3:uid="{00000000-0010-0000-1A00-000006000000}" name="Total Numbers"/>
    <tableColumn id="7" xr3:uid="{00000000-0010-0000-1A00-000007000000}" name="Total %"/>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17b_non_fsm" displayName="t17b_non_fsm" ref="A14:G21" totalsRowShown="0">
  <tableColumns count="7">
    <tableColumn id="1" xr3:uid="{00000000-0010-0000-1B00-000001000000}" name="Destination [note 11]"/>
    <tableColumn id="2" xr3:uid="{00000000-0010-0000-1B00-000002000000}" name="Male Numbers"/>
    <tableColumn id="3" xr3:uid="{00000000-0010-0000-1B00-000003000000}" name="Males %"/>
    <tableColumn id="4" xr3:uid="{00000000-0010-0000-1B00-000004000000}" name="Female Numbers"/>
    <tableColumn id="5" xr3:uid="{00000000-0010-0000-1B00-000005000000}" name="Females %"/>
    <tableColumn id="6" xr3:uid="{00000000-0010-0000-1B00-000006000000}" name="Total Numbers"/>
    <tableColumn id="7" xr3:uid="{00000000-0010-0000-1B00-000007000000}" name="Total %"/>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_18" displayName="t_18" ref="A3:I10" totalsRowShown="0">
  <tableColumns count="9">
    <tableColumn id="1" xr3:uid="{00000000-0010-0000-1C00-000001000000}" name="Destination [note 11]"/>
    <tableColumn id="2" xr3:uid="{00000000-0010-0000-1C00-000002000000}" name="No SEN Number"/>
    <tableColumn id="3" xr3:uid="{00000000-0010-0000-1C00-000003000000}" name="No SEN %"/>
    <tableColumn id="4" xr3:uid="{00000000-0010-0000-1C00-000004000000}" name="SEN Stages 1-2 Number"/>
    <tableColumn id="5" xr3:uid="{00000000-0010-0000-1C00-000005000000}" name="SEN Stages 1-2 %"/>
    <tableColumn id="6" xr3:uid="{00000000-0010-0000-1C00-000006000000}" name="SEN Stage 3 Number"/>
    <tableColumn id="7" xr3:uid="{00000000-0010-0000-1C00-000007000000}" name="SEN Stage 3 %"/>
    <tableColumn id="8" xr3:uid="{00000000-0010-0000-1C00-000008000000}" name="Total Number"/>
    <tableColumn id="9" xr3:uid="{00000000-0010-0000-1C00-000009000000}" name="Total %"/>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1b_non_grammar" displayName="t1b_non_grammar" ref="A16:G25" totalsRowShown="0">
  <tableColumns count="7">
    <tableColumn id="1" xr3:uid="{00000000-0010-0000-0200-000001000000}" name="Attainment level"/>
    <tableColumn id="2" xr3:uid="{00000000-0010-0000-0200-000002000000}" name="Male Numbers"/>
    <tableColumn id="3" xr3:uid="{00000000-0010-0000-0200-000003000000}" name="Males %"/>
    <tableColumn id="4" xr3:uid="{00000000-0010-0000-0200-000004000000}" name="Female Numbers"/>
    <tableColumn id="5" xr3:uid="{00000000-0010-0000-0200-000005000000}" name="Females %"/>
    <tableColumn id="6" xr3:uid="{00000000-0010-0000-0200-000006000000}" name="Total Numbers"/>
    <tableColumn id="7" xr3:uid="{00000000-0010-0000-0200-000007000000}" name="Total %"/>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_19" displayName="t_19" ref="A3:M16" totalsRowShown="0">
  <tableColumns count="13">
    <tableColumn id="1" xr3:uid="{00000000-0010-0000-1D00-000001000000}" name="Local Government District"/>
    <tableColumn id="2" xr3:uid="{00000000-0010-0000-1D00-000002000000}" name="Institutions of Higher Education [note 5] Number"/>
    <tableColumn id="3" xr3:uid="{00000000-0010-0000-1D00-000003000000}" name="Institutions of Higher Education [note 5] %"/>
    <tableColumn id="4" xr3:uid="{00000000-0010-0000-1D00-000004000000}" name="Institutions of Further Education Number"/>
    <tableColumn id="5" xr3:uid="{00000000-0010-0000-1D00-000005000000}" name="Institutions of Further Education %"/>
    <tableColumn id="6" xr3:uid="{00000000-0010-0000-1D00-000006000000}" name="Employment Number"/>
    <tableColumn id="7" xr3:uid="{00000000-0010-0000-1D00-000007000000}" name="Employment %"/>
    <tableColumn id="8" xr3:uid="{00000000-0010-0000-1D00-000008000000}" name="Training [note 6] Number"/>
    <tableColumn id="9" xr3:uid="{00000000-0010-0000-1D00-000009000000}" name="Training [note 6] %"/>
    <tableColumn id="10" xr3:uid="{00000000-0010-0000-1D00-00000A000000}" name="Unemployment and Unknown Number"/>
    <tableColumn id="11" xr3:uid="{00000000-0010-0000-1D00-00000B000000}" name="Unemployment and Unknown %"/>
    <tableColumn id="12" xr3:uid="{00000000-0010-0000-1D00-00000C000000}" name="Total Number"/>
    <tableColumn id="13" xr3:uid="{00000000-0010-0000-1D00-00000D000000}" name="Total %"/>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_20" displayName="t_20" ref="A4:G8" totalsRowShown="0">
  <tableColumns count="7">
    <tableColumn id="1" xr3:uid="{00000000-0010-0000-1E00-000001000000}" name="Destination Country"/>
    <tableColumn id="2" xr3:uid="{00000000-0010-0000-1E00-000002000000}" name="Male Numbers"/>
    <tableColumn id="3" xr3:uid="{00000000-0010-0000-1E00-000003000000}" name="Males %"/>
    <tableColumn id="4" xr3:uid="{00000000-0010-0000-1E00-000004000000}" name="Female Numbers"/>
    <tableColumn id="5" xr3:uid="{00000000-0010-0000-1E00-000005000000}" name="Females %"/>
    <tableColumn id="6" xr3:uid="{00000000-0010-0000-1E00-000006000000}" name="Total Numbers"/>
    <tableColumn id="7" xr3:uid="{00000000-0010-0000-1E00-000007000000}" name="Total %"/>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_21" displayName="t_21" ref="A11:I15" totalsRowShown="0">
  <tableColumns count="9">
    <tableColumn id="1" xr3:uid="{00000000-0010-0000-1F00-000001000000}" name="Destination Country"/>
    <tableColumn id="2" xr3:uid="{00000000-0010-0000-1F00-000002000000}" name="Protestant Number"/>
    <tableColumn id="3" xr3:uid="{00000000-0010-0000-1F00-000003000000}" name="Protestant %"/>
    <tableColumn id="4" xr3:uid="{00000000-0010-0000-1F00-000004000000}" name="Catholic Number"/>
    <tableColumn id="5" xr3:uid="{00000000-0010-0000-1F00-000005000000}" name="Catholic %"/>
    <tableColumn id="6" xr3:uid="{00000000-0010-0000-1F00-000006000000}" name="Other [note 7] Number"/>
    <tableColumn id="7" xr3:uid="{00000000-0010-0000-1F00-000007000000}" name="Other [note 7] %"/>
    <tableColumn id="8" xr3:uid="{00000000-0010-0000-1F00-000008000000}" name="Total Number"/>
    <tableColumn id="9" xr3:uid="{00000000-0010-0000-1F00-000009000000}" name="Total %"/>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_22" displayName="t_22" ref="A4:U11" totalsRowShown="0">
  <tableColumns count="21">
    <tableColumn id="1" xr3:uid="{00000000-0010-0000-2000-000001000000}" name="Destination"/>
    <tableColumn id="2" xr3:uid="{00000000-0010-0000-2000-000002000000}" name="2005/06 %"/>
    <tableColumn id="3" xr3:uid="{00000000-0010-0000-2000-000003000000}" name="2006/07 %"/>
    <tableColumn id="4" xr3:uid="{00000000-0010-0000-2000-000004000000}" name="2007/08 %"/>
    <tableColumn id="5" xr3:uid="{00000000-0010-0000-2000-000005000000}" name="2008/09 %"/>
    <tableColumn id="6" xr3:uid="{00000000-0010-0000-2000-000006000000}" name="2009/10 %"/>
    <tableColumn id="7" xr3:uid="{00000000-0010-0000-2000-000007000000}" name="2010/11 %"/>
    <tableColumn id="8" xr3:uid="{00000000-0010-0000-2000-000008000000}" name="2011/12 %"/>
    <tableColumn id="9" xr3:uid="{00000000-0010-0000-2000-000009000000}" name="2012/13 %"/>
    <tableColumn id="10" xr3:uid="{00000000-0010-0000-2000-00000A000000}" name="2013/14 %"/>
    <tableColumn id="11" xr3:uid="{00000000-0010-0000-2000-00000B000000}" name="2014/15 %"/>
    <tableColumn id="12" xr3:uid="{00000000-0010-0000-2000-00000C000000}" name="2015/16 %"/>
    <tableColumn id="13" xr3:uid="{00000000-0010-0000-2000-00000D000000}" name="2016/17 %"/>
    <tableColumn id="14" xr3:uid="{00000000-0010-0000-2000-00000E000000}" name="2017/18 %"/>
    <tableColumn id="15" xr3:uid="{00000000-0010-0000-2000-00000F000000}" name="2018/19 %"/>
    <tableColumn id="16" xr3:uid="{00000000-0010-0000-2000-000010000000}" name="2019/20 %"/>
    <tableColumn id="17" xr3:uid="{00000000-0010-0000-2000-000011000000}" name="2020/21 %"/>
    <tableColumn id="18" xr3:uid="{00000000-0010-0000-2000-000012000000}" name="2021/22 %"/>
    <tableColumn id="19" xr3:uid="{00000000-0010-0000-2000-000013000000}" name="2022/23 %"/>
    <tableColumn id="20" xr3:uid="{00000000-0010-0000-2000-000014000000}" name="2023/24 %"/>
    <tableColumn id="21" xr3:uid="{00000000-0010-0000-2000-000015000000}" name="2024/25 %"/>
  </tableColumns>
  <tableStyleInfo name="none"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_23" displayName="t_23" ref="A14:U21" totalsRowShown="0">
  <tableColumns count="21">
    <tableColumn id="1" xr3:uid="{00000000-0010-0000-2100-000001000000}" name="Destination"/>
    <tableColumn id="2" xr3:uid="{00000000-0010-0000-2100-000002000000}" name="2005/06 %"/>
    <tableColumn id="3" xr3:uid="{00000000-0010-0000-2100-000003000000}" name="2006/07 %"/>
    <tableColumn id="4" xr3:uid="{00000000-0010-0000-2100-000004000000}" name="2007/08 %"/>
    <tableColumn id="5" xr3:uid="{00000000-0010-0000-2100-000005000000}" name="2008/09 %"/>
    <tableColumn id="6" xr3:uid="{00000000-0010-0000-2100-000006000000}" name="2009/10 %"/>
    <tableColumn id="7" xr3:uid="{00000000-0010-0000-2100-000007000000}" name="2010/11 %"/>
    <tableColumn id="8" xr3:uid="{00000000-0010-0000-2100-000008000000}" name="2011/12 %"/>
    <tableColumn id="9" xr3:uid="{00000000-0010-0000-2100-000009000000}" name="2012/13 %"/>
    <tableColumn id="10" xr3:uid="{00000000-0010-0000-2100-00000A000000}" name="2013/14 %"/>
    <tableColumn id="11" xr3:uid="{00000000-0010-0000-2100-00000B000000}" name="2014/15 %"/>
    <tableColumn id="12" xr3:uid="{00000000-0010-0000-2100-00000C000000}" name="2015/16 %"/>
    <tableColumn id="13" xr3:uid="{00000000-0010-0000-2100-00000D000000}" name="2016/17 %"/>
    <tableColumn id="14" xr3:uid="{00000000-0010-0000-2100-00000E000000}" name="2017/18 %"/>
    <tableColumn id="15" xr3:uid="{00000000-0010-0000-2100-00000F000000}" name="2018/19 %"/>
    <tableColumn id="16" xr3:uid="{00000000-0010-0000-2100-000010000000}" name="2019/20 %"/>
    <tableColumn id="17" xr3:uid="{00000000-0010-0000-2100-000011000000}" name="2020/21 %"/>
    <tableColumn id="18" xr3:uid="{00000000-0010-0000-2100-000012000000}" name="2021/22 %"/>
    <tableColumn id="19" xr3:uid="{00000000-0010-0000-2100-000013000000}" name="2022/23 %"/>
    <tableColumn id="20" xr3:uid="{00000000-0010-0000-2100-000014000000}" name="2023/24 %"/>
    <tableColumn id="21" xr3:uid="{00000000-0010-0000-2100-000015000000}" name="2024/25 %"/>
  </tableColumns>
  <tableStyleInfo name="none"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_24" displayName="t_24" ref="A24:U31" totalsRowShown="0">
  <tableColumns count="21">
    <tableColumn id="1" xr3:uid="{00000000-0010-0000-2200-000001000000}" name="Destination"/>
    <tableColumn id="2" xr3:uid="{00000000-0010-0000-2200-000002000000}" name="2005/06 %"/>
    <tableColumn id="3" xr3:uid="{00000000-0010-0000-2200-000003000000}" name="2006/07 %"/>
    <tableColumn id="4" xr3:uid="{00000000-0010-0000-2200-000004000000}" name="2007/08 %"/>
    <tableColumn id="5" xr3:uid="{00000000-0010-0000-2200-000005000000}" name="2008/09 %"/>
    <tableColumn id="6" xr3:uid="{00000000-0010-0000-2200-000006000000}" name="2009/10 %"/>
    <tableColumn id="7" xr3:uid="{00000000-0010-0000-2200-000007000000}" name="2010/11 %"/>
    <tableColumn id="8" xr3:uid="{00000000-0010-0000-2200-000008000000}" name="2011/12 %"/>
    <tableColumn id="9" xr3:uid="{00000000-0010-0000-2200-000009000000}" name="2012/13 %"/>
    <tableColumn id="10" xr3:uid="{00000000-0010-0000-2200-00000A000000}" name="2013/14 %"/>
    <tableColumn id="11" xr3:uid="{00000000-0010-0000-2200-00000B000000}" name="2014/15 %"/>
    <tableColumn id="12" xr3:uid="{00000000-0010-0000-2200-00000C000000}" name="2015/16 %"/>
    <tableColumn id="13" xr3:uid="{00000000-0010-0000-2200-00000D000000}" name="2016/17 %"/>
    <tableColumn id="14" xr3:uid="{00000000-0010-0000-2200-00000E000000}" name="2017/18 %"/>
    <tableColumn id="15" xr3:uid="{00000000-0010-0000-2200-00000F000000}" name="2018/19 %"/>
    <tableColumn id="16" xr3:uid="{00000000-0010-0000-2200-000010000000}" name="2019/20 %"/>
    <tableColumn id="17" xr3:uid="{00000000-0010-0000-2200-000011000000}" name="2020/21 %"/>
    <tableColumn id="18" xr3:uid="{00000000-0010-0000-2200-000012000000}" name="2021/22 %"/>
    <tableColumn id="19" xr3:uid="{00000000-0010-0000-2200-000013000000}" name="2022/23 %"/>
    <tableColumn id="20" xr3:uid="{00000000-0010-0000-2200-000014000000}" name="2023/24 %"/>
    <tableColumn id="21" xr3:uid="{00000000-0010-0000-2200-000015000000}" name="2024/25 %"/>
  </tableColumns>
  <tableStyleInfo name="none"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a_grammar" displayName="a_grammar" ref="A4:G13" totalsRowShown="0">
  <tableColumns count="7">
    <tableColumn id="1" xr3:uid="{00000000-0010-0000-2300-000001000000}" name="Attainment level"/>
    <tableColumn id="2" xr3:uid="{00000000-0010-0000-2300-000002000000}" name="Male Numbers"/>
    <tableColumn id="3" xr3:uid="{00000000-0010-0000-2300-000003000000}" name="Males %"/>
    <tableColumn id="4" xr3:uid="{00000000-0010-0000-2300-000004000000}" name="Female Numbers"/>
    <tableColumn id="5" xr3:uid="{00000000-0010-0000-2300-000005000000}" name="Females %"/>
    <tableColumn id="6" xr3:uid="{00000000-0010-0000-2300-000006000000}" name="Total Numbers"/>
    <tableColumn id="7" xr3:uid="{00000000-0010-0000-2300-000007000000}" name="Total %"/>
  </tableColumns>
  <tableStyleInfo name="none"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a_non_grammar" displayName="a_non_grammar" ref="A16:G25" totalsRowShown="0">
  <tableColumns count="7">
    <tableColumn id="1" xr3:uid="{00000000-0010-0000-2400-000001000000}" name="Attainment level"/>
    <tableColumn id="2" xr3:uid="{00000000-0010-0000-2400-000002000000}" name="Male Numbers"/>
    <tableColumn id="3" xr3:uid="{00000000-0010-0000-2400-000003000000}" name="Males %"/>
    <tableColumn id="4" xr3:uid="{00000000-0010-0000-2400-000004000000}" name="Female Numbers"/>
    <tableColumn id="5" xr3:uid="{00000000-0010-0000-2400-000005000000}" name="Females %"/>
    <tableColumn id="6" xr3:uid="{00000000-0010-0000-2400-000006000000}" name="Total Numbers"/>
    <tableColumn id="7" xr3:uid="{00000000-0010-0000-2400-000007000000}" name="Total %"/>
  </tableColumns>
  <tableStyleInfo name="none"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a_all" displayName="a_all" ref="A28:G37" totalsRowShown="0">
  <tableColumns count="7">
    <tableColumn id="1" xr3:uid="{00000000-0010-0000-2500-000001000000}" name="Attainment level"/>
    <tableColumn id="2" xr3:uid="{00000000-0010-0000-2500-000002000000}" name="Male Numbers"/>
    <tableColumn id="3" xr3:uid="{00000000-0010-0000-2500-000003000000}" name="Male %"/>
    <tableColumn id="4" xr3:uid="{00000000-0010-0000-2500-000004000000}" name="Female Numbers"/>
    <tableColumn id="5" xr3:uid="{00000000-0010-0000-2500-000005000000}" name="Female %"/>
    <tableColumn id="6" xr3:uid="{00000000-0010-0000-2500-000006000000}" name="Total Numbers"/>
    <tableColumn id="7" xr3:uid="{00000000-0010-0000-2500-000007000000}" name="Total %"/>
  </tableColumns>
  <tableStyleInfo name="none"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b_grammar" displayName="b_grammar" ref="A4:G11" totalsRowShown="0">
  <tableColumns count="7">
    <tableColumn id="1" xr3:uid="{00000000-0010-0000-2600-000001000000}" name="Destination [note 11]"/>
    <tableColumn id="2" xr3:uid="{00000000-0010-0000-2600-000002000000}" name="Male Numbers"/>
    <tableColumn id="3" xr3:uid="{00000000-0010-0000-2600-000003000000}" name="Male %"/>
    <tableColumn id="4" xr3:uid="{00000000-0010-0000-2600-000004000000}" name="Female Numbers"/>
    <tableColumn id="5" xr3:uid="{00000000-0010-0000-2600-000005000000}" name="Female %"/>
    <tableColumn id="6" xr3:uid="{00000000-0010-0000-2600-000006000000}" name="Total Numbers"/>
    <tableColumn id="7" xr3:uid="{00000000-0010-0000-2600-000007000000}" name="Total %"/>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1c_all" displayName="t1c_all" ref="A28:G37" totalsRowShown="0">
  <tableColumns count="7">
    <tableColumn id="1" xr3:uid="{00000000-0010-0000-0300-000001000000}" name="Attainment level"/>
    <tableColumn id="2" xr3:uid="{00000000-0010-0000-0300-000002000000}" name="Male Numbers"/>
    <tableColumn id="3" xr3:uid="{00000000-0010-0000-0300-000003000000}" name="Males %"/>
    <tableColumn id="4" xr3:uid="{00000000-0010-0000-0300-000004000000}" name="Female Numbers"/>
    <tableColumn id="5" xr3:uid="{00000000-0010-0000-0300-000005000000}" name="Females %"/>
    <tableColumn id="6" xr3:uid="{00000000-0010-0000-0300-000006000000}" name="Total Numbers"/>
    <tableColumn id="7" xr3:uid="{00000000-0010-0000-0300-000007000000}" name="Total %"/>
  </tableColumns>
  <tableStyleInfo name="none"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b_non_grammar" displayName="b_non_grammar" ref="A14:G21" totalsRowShown="0">
  <tableColumns count="7">
    <tableColumn id="1" xr3:uid="{00000000-0010-0000-2700-000001000000}" name="Destination [note 11]"/>
    <tableColumn id="2" xr3:uid="{00000000-0010-0000-2700-000002000000}" name="Male Numbers"/>
    <tableColumn id="3" xr3:uid="{00000000-0010-0000-2700-000003000000}" name="Male %"/>
    <tableColumn id="4" xr3:uid="{00000000-0010-0000-2700-000004000000}" name="Female Numbers"/>
    <tableColumn id="5" xr3:uid="{00000000-0010-0000-2700-000005000000}" name="Female %"/>
    <tableColumn id="6" xr3:uid="{00000000-0010-0000-2700-000006000000}" name="Total Numbers"/>
    <tableColumn id="7" xr3:uid="{00000000-0010-0000-2700-000007000000}" name="Total %"/>
  </tableColumns>
  <tableStyleInfo name="none"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b_all" displayName="b_all" ref="A24:G31" totalsRowShown="0">
  <tableColumns count="7">
    <tableColumn id="1" xr3:uid="{00000000-0010-0000-2800-000001000000}" name="Destination [note 11]"/>
    <tableColumn id="2" xr3:uid="{00000000-0010-0000-2800-000002000000}" name="Male Numbers"/>
    <tableColumn id="3" xr3:uid="{00000000-0010-0000-2800-000003000000}" name="Male %"/>
    <tableColumn id="4" xr3:uid="{00000000-0010-0000-2800-000004000000}" name="Female Numbers"/>
    <tableColumn id="5" xr3:uid="{00000000-0010-0000-2800-000005000000}" name="Female %"/>
    <tableColumn id="6" xr3:uid="{00000000-0010-0000-2800-000006000000}" name="Total Numbers"/>
    <tableColumn id="7" xr3:uid="{00000000-0010-0000-2800-000007000000}" name="Total %"/>
  </tableColumns>
  <tableStyleInfo name="none"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notes" displayName="notes" ref="A2:B15" totalsRowShown="0">
  <tableColumns count="2">
    <tableColumn id="1" xr3:uid="{00000000-0010-0000-2900-000001000000}" name="Note number"/>
    <tableColumn id="2" xr3:uid="{00000000-0010-0000-2900-000002000000}" name="Not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_2" displayName="t_2" ref="A3:O11" totalsRowShown="0">
  <tableColumns count="15">
    <tableColumn id="1" xr3:uid="{00000000-0010-0000-0400-000001000000}" name="Highest attainment level"/>
    <tableColumn id="2" xr3:uid="{00000000-0010-0000-0400-000002000000}" name="Institutions of Higher Education [note 5] Number"/>
    <tableColumn id="3" xr3:uid="{00000000-0010-0000-0400-000003000000}" name="Institutions of Higher Education [note 5] Row %"/>
    <tableColumn id="4" xr3:uid="{00000000-0010-0000-0400-000004000000}" name="Institutions of Further Education Number"/>
    <tableColumn id="5" xr3:uid="{00000000-0010-0000-0400-000005000000}" name="Institutions of Further Education Row %"/>
    <tableColumn id="6" xr3:uid="{00000000-0010-0000-0400-000006000000}" name="Employment Number"/>
    <tableColumn id="7" xr3:uid="{00000000-0010-0000-0400-000007000000}" name="Employment %"/>
    <tableColumn id="8" xr3:uid="{00000000-0010-0000-0400-000008000000}" name="Training [note 6] Number"/>
    <tableColumn id="9" xr3:uid="{00000000-0010-0000-0400-000009000000}" name="Training [note 6] Row %"/>
    <tableColumn id="10" xr3:uid="{00000000-0010-0000-0400-00000A000000}" name="Unemployment Number"/>
    <tableColumn id="11" xr3:uid="{00000000-0010-0000-0400-00000B000000}" name="Unemployment Row %"/>
    <tableColumn id="12" xr3:uid="{00000000-0010-0000-0400-00000C000000}" name="Unknown Number"/>
    <tableColumn id="13" xr3:uid="{00000000-0010-0000-0400-00000D000000}" name="Unknown Row %"/>
    <tableColumn id="14" xr3:uid="{00000000-0010-0000-0400-00000E000000}" name="Total Number"/>
    <tableColumn id="15" xr3:uid="{00000000-0010-0000-0400-00000F000000}" name="Total Row %"/>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_protestant" displayName="ta_protestant" ref="A4:G13" totalsRowShown="0">
  <tableColumns count="7">
    <tableColumn id="1" xr3:uid="{00000000-0010-0000-0500-000001000000}" name="Attainment level"/>
    <tableColumn id="2" xr3:uid="{00000000-0010-0000-0500-000002000000}" name="Male Numbers"/>
    <tableColumn id="3" xr3:uid="{00000000-0010-0000-0500-000003000000}" name="Males %"/>
    <tableColumn id="4" xr3:uid="{00000000-0010-0000-0500-000004000000}" name="Female Numbers"/>
    <tableColumn id="5" xr3:uid="{00000000-0010-0000-0500-000005000000}" name="Females %"/>
    <tableColumn id="6" xr3:uid="{00000000-0010-0000-0500-000006000000}" name="Total Numbers"/>
    <tableColumn id="7" xr3:uid="{00000000-0010-0000-0500-000007000000}" name="Total %"/>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3b_catholic" displayName="t3b_catholic" ref="A16:G25" totalsRowShown="0">
  <tableColumns count="7">
    <tableColumn id="1" xr3:uid="{00000000-0010-0000-0600-000001000000}" name="Attainment level"/>
    <tableColumn id="2" xr3:uid="{00000000-0010-0000-0600-000002000000}" name="Male Numbers"/>
    <tableColumn id="3" xr3:uid="{00000000-0010-0000-0600-000003000000}" name="Males %"/>
    <tableColumn id="4" xr3:uid="{00000000-0010-0000-0600-000004000000}" name="Female Numbers"/>
    <tableColumn id="5" xr3:uid="{00000000-0010-0000-0600-000005000000}" name="Females %"/>
    <tableColumn id="6" xr3:uid="{00000000-0010-0000-0600-000006000000}" name="Total Numbers"/>
    <tableColumn id="7" xr3:uid="{00000000-0010-0000-0600-000007000000}" name="Total %"/>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3c_other" displayName="t3c_other" ref="A28:G37" totalsRowShown="0">
  <tableColumns count="7">
    <tableColumn id="1" xr3:uid="{00000000-0010-0000-0700-000001000000}" name="Attainment level"/>
    <tableColumn id="2" xr3:uid="{00000000-0010-0000-0700-000002000000}" name="Male Numbers"/>
    <tableColumn id="3" xr3:uid="{00000000-0010-0000-0700-000003000000}" name="Males %"/>
    <tableColumn id="4" xr3:uid="{00000000-0010-0000-0700-000004000000}" name="Female Numbers"/>
    <tableColumn id="5" xr3:uid="{00000000-0010-0000-0700-000005000000}" name="Females %"/>
    <tableColumn id="6" xr3:uid="{00000000-0010-0000-0700-000006000000}" name="Total Numbers"/>
    <tableColumn id="7" xr3:uid="{00000000-0010-0000-0700-000007000000}" name="Total %"/>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_4" displayName="t_4" ref="A3:E12" totalsRowShown="0">
  <tableColumns count="5">
    <tableColumn id="1" xr3:uid="{00000000-0010-0000-0800-000001000000}" name="Attainment level"/>
    <tableColumn id="2" xr3:uid="{00000000-0010-0000-0800-000002000000}" name="White Number"/>
    <tableColumn id="3" xr3:uid="{00000000-0010-0000-0800-000003000000}" name="White %"/>
    <tableColumn id="4" xr3:uid="{00000000-0010-0000-0800-000004000000}" name="Minority Ethinic Groups Number"/>
    <tableColumn id="5" xr3:uid="{00000000-0010-0000-0800-000005000000}" name="Minority Ethinic Groups %"/>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statistics@education-ni.gov.uk" TargetMode="External"/><Relationship Id="rId1" Type="http://schemas.openxmlformats.org/officeDocument/2006/relationships/hyperlink" Target="https://www.education-ni.gov.uk/publications/school-leavers-data-collection-and-validation"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table" Target="../tables/table2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table" Target="../tables/table27.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table" Target="../tables/table31.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table" Target="../tables/table3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table" Target="../tables/table3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workbookViewId="0">
      <selection activeCell="A20" sqref="A20"/>
    </sheetView>
  </sheetViews>
  <sheetFormatPr defaultColWidth="11.07421875" defaultRowHeight="15.5" x14ac:dyDescent="0.35"/>
  <cols>
    <col min="1" max="1" width="31.69140625" customWidth="1"/>
  </cols>
  <sheetData>
    <row r="1" spans="1:2" x14ac:dyDescent="0.35">
      <c r="A1" s="2" t="s">
        <v>0</v>
      </c>
      <c r="B1" s="2" t="s">
        <v>1</v>
      </c>
    </row>
    <row r="2" spans="1:2" x14ac:dyDescent="0.35">
      <c r="A2" s="2" t="s">
        <v>2</v>
      </c>
      <c r="B2" s="2" t="s">
        <v>3</v>
      </c>
    </row>
    <row r="3" spans="1:2" x14ac:dyDescent="0.35">
      <c r="A3" s="2" t="s">
        <v>4</v>
      </c>
      <c r="B3" s="2" t="s">
        <v>5</v>
      </c>
    </row>
    <row r="4" spans="1:2" x14ac:dyDescent="0.35">
      <c r="A4" s="2" t="s">
        <v>6</v>
      </c>
      <c r="B4" s="2" t="s">
        <v>7</v>
      </c>
    </row>
    <row r="5" spans="1:2" ht="30" customHeight="1" x14ac:dyDescent="0.35">
      <c r="A5" s="2" t="s">
        <v>8</v>
      </c>
      <c r="B5" s="2"/>
    </row>
    <row r="6" spans="1:2" x14ac:dyDescent="0.35">
      <c r="A6" t="s">
        <v>9</v>
      </c>
    </row>
    <row r="7" spans="1:2" x14ac:dyDescent="0.35">
      <c r="A7" t="s">
        <v>10</v>
      </c>
    </row>
    <row r="8" spans="1:2" x14ac:dyDescent="0.35">
      <c r="A8" t="s">
        <v>11</v>
      </c>
    </row>
    <row r="9" spans="1:2" x14ac:dyDescent="0.35">
      <c r="A9" s="1" t="s">
        <v>20</v>
      </c>
    </row>
    <row r="10" spans="1:2" ht="30" customHeight="1" x14ac:dyDescent="0.35">
      <c r="A10" s="2" t="s">
        <v>12</v>
      </c>
      <c r="B10" s="2"/>
    </row>
    <row r="11" spans="1:2" x14ac:dyDescent="0.35">
      <c r="A11" t="s">
        <v>13</v>
      </c>
    </row>
    <row r="12" spans="1:2" x14ac:dyDescent="0.35">
      <c r="A12" t="s">
        <v>14</v>
      </c>
    </row>
    <row r="13" spans="1:2" x14ac:dyDescent="0.35">
      <c r="A13" t="s">
        <v>15</v>
      </c>
    </row>
    <row r="14" spans="1:2" x14ac:dyDescent="0.35">
      <c r="A14" t="s">
        <v>16</v>
      </c>
    </row>
    <row r="15" spans="1:2" x14ac:dyDescent="0.35">
      <c r="A15" t="s">
        <v>17</v>
      </c>
    </row>
    <row r="16" spans="1:2" x14ac:dyDescent="0.35">
      <c r="A16" t="s">
        <v>18</v>
      </c>
    </row>
    <row r="17" spans="1:1" x14ac:dyDescent="0.35">
      <c r="A17" t="s">
        <v>19</v>
      </c>
    </row>
    <row r="18" spans="1:1" x14ac:dyDescent="0.35">
      <c r="A18" s="1" t="s">
        <v>21</v>
      </c>
    </row>
  </sheetData>
  <hyperlinks>
    <hyperlink ref="A9" r:id="rId1" xr:uid="{00000000-0004-0000-0000-000000000000}"/>
    <hyperlink ref="A18"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5"/>
  <sheetViews>
    <sheetView workbookViewId="0"/>
  </sheetViews>
  <sheetFormatPr defaultColWidth="11.07421875" defaultRowHeight="15.5" x14ac:dyDescent="0.35"/>
  <cols>
    <col min="1" max="1" width="43.69140625" customWidth="1"/>
    <col min="2" max="10" width="17.69140625" customWidth="1"/>
  </cols>
  <sheetData>
    <row r="1" spans="1:9" ht="19" x14ac:dyDescent="0.4">
      <c r="A1" s="3" t="s">
        <v>43</v>
      </c>
    </row>
    <row r="2" spans="1:9" ht="30" customHeight="1" x14ac:dyDescent="0.35">
      <c r="A2" t="s">
        <v>95</v>
      </c>
    </row>
    <row r="3" spans="1:9" ht="31" x14ac:dyDescent="0.35">
      <c r="A3" s="8" t="s">
        <v>75</v>
      </c>
      <c r="B3" s="7" t="s">
        <v>165</v>
      </c>
      <c r="C3" s="7" t="s">
        <v>166</v>
      </c>
      <c r="D3" s="7" t="s">
        <v>167</v>
      </c>
      <c r="E3" s="7" t="s">
        <v>168</v>
      </c>
      <c r="F3" s="7" t="s">
        <v>169</v>
      </c>
      <c r="G3" s="7" t="s">
        <v>170</v>
      </c>
      <c r="H3" s="7" t="s">
        <v>109</v>
      </c>
      <c r="I3" s="7" t="s">
        <v>81</v>
      </c>
    </row>
    <row r="4" spans="1:9" x14ac:dyDescent="0.35">
      <c r="A4" t="s">
        <v>82</v>
      </c>
      <c r="B4" s="9">
        <v>8921</v>
      </c>
      <c r="C4" s="10">
        <v>43.9</v>
      </c>
      <c r="D4" s="9">
        <v>322</v>
      </c>
      <c r="E4" s="10">
        <v>14.2</v>
      </c>
      <c r="F4" s="9">
        <v>211</v>
      </c>
      <c r="G4" s="10">
        <v>13.4</v>
      </c>
      <c r="H4" s="9">
        <v>9454</v>
      </c>
      <c r="I4" s="10">
        <v>39.200000000000003</v>
      </c>
    </row>
    <row r="5" spans="1:9" x14ac:dyDescent="0.35">
      <c r="A5" t="s">
        <v>83</v>
      </c>
      <c r="B5" s="9">
        <v>11611</v>
      </c>
      <c r="C5" s="10">
        <v>57.2</v>
      </c>
      <c r="D5" s="9">
        <v>466</v>
      </c>
      <c r="E5" s="10">
        <v>20.6</v>
      </c>
      <c r="F5" s="9">
        <v>291</v>
      </c>
      <c r="G5" s="10">
        <v>18.399999999999999</v>
      </c>
      <c r="H5" s="9">
        <v>12368</v>
      </c>
      <c r="I5" s="10">
        <v>51.2</v>
      </c>
    </row>
    <row r="6" spans="1:9" x14ac:dyDescent="0.35">
      <c r="A6" t="s">
        <v>84</v>
      </c>
      <c r="B6" s="9">
        <v>12181</v>
      </c>
      <c r="C6" s="10">
        <v>60</v>
      </c>
      <c r="D6" s="9">
        <v>527</v>
      </c>
      <c r="E6" s="10">
        <v>23.3</v>
      </c>
      <c r="F6" s="9">
        <v>351</v>
      </c>
      <c r="G6" s="10">
        <v>22.2</v>
      </c>
      <c r="H6" s="9">
        <v>13059</v>
      </c>
      <c r="I6" s="10">
        <v>54.1</v>
      </c>
    </row>
    <row r="7" spans="1:9" x14ac:dyDescent="0.35">
      <c r="A7" t="s">
        <v>85</v>
      </c>
      <c r="B7" s="9">
        <v>18362</v>
      </c>
      <c r="C7" s="10">
        <v>90.4</v>
      </c>
      <c r="D7" s="9">
        <v>1654</v>
      </c>
      <c r="E7" s="10">
        <v>73.2</v>
      </c>
      <c r="F7" s="9">
        <v>1162</v>
      </c>
      <c r="G7" s="10">
        <v>73.5</v>
      </c>
      <c r="H7" s="9">
        <v>21178</v>
      </c>
      <c r="I7" s="10">
        <v>87.7</v>
      </c>
    </row>
    <row r="8" spans="1:9" x14ac:dyDescent="0.35">
      <c r="A8" t="s">
        <v>86</v>
      </c>
      <c r="B8" s="9">
        <v>15920</v>
      </c>
      <c r="C8" s="10">
        <v>78.400000000000006</v>
      </c>
      <c r="D8" s="9">
        <v>891</v>
      </c>
      <c r="E8" s="10">
        <v>39.4</v>
      </c>
      <c r="F8" s="9">
        <v>554</v>
      </c>
      <c r="G8" s="10">
        <v>35.1</v>
      </c>
      <c r="H8" s="9">
        <v>17365</v>
      </c>
      <c r="I8" s="10">
        <v>71.900000000000006</v>
      </c>
    </row>
    <row r="9" spans="1:9" x14ac:dyDescent="0.35">
      <c r="A9" t="s">
        <v>87</v>
      </c>
      <c r="B9" s="9">
        <v>19819</v>
      </c>
      <c r="C9" s="10">
        <v>97.6</v>
      </c>
      <c r="D9" s="9">
        <v>2031</v>
      </c>
      <c r="E9" s="10">
        <v>89.8</v>
      </c>
      <c r="F9" s="9">
        <v>1329</v>
      </c>
      <c r="G9" s="10">
        <v>84.1</v>
      </c>
      <c r="H9" s="9">
        <v>23179</v>
      </c>
      <c r="I9" s="10">
        <v>96</v>
      </c>
    </row>
    <row r="10" spans="1:9" x14ac:dyDescent="0.35">
      <c r="A10" t="s">
        <v>88</v>
      </c>
      <c r="B10" s="9">
        <v>149</v>
      </c>
      <c r="C10" s="10">
        <v>0.7</v>
      </c>
      <c r="D10" s="9">
        <v>73</v>
      </c>
      <c r="E10" s="10">
        <v>3.2</v>
      </c>
      <c r="F10" s="9">
        <v>92</v>
      </c>
      <c r="G10" s="10">
        <v>5.8</v>
      </c>
      <c r="H10" s="9">
        <v>314</v>
      </c>
      <c r="I10" s="10">
        <v>1.3</v>
      </c>
    </row>
    <row r="11" spans="1:9" x14ac:dyDescent="0.35">
      <c r="A11" t="s">
        <v>89</v>
      </c>
      <c r="B11" s="9">
        <v>144</v>
      </c>
      <c r="C11" s="10">
        <v>0.7</v>
      </c>
      <c r="D11" s="9">
        <v>68</v>
      </c>
      <c r="E11" s="10">
        <v>3</v>
      </c>
      <c r="F11" s="9">
        <v>78</v>
      </c>
      <c r="G11" s="10">
        <v>4.9000000000000004</v>
      </c>
      <c r="H11" s="9">
        <v>290</v>
      </c>
      <c r="I11" s="10">
        <v>1.2</v>
      </c>
    </row>
    <row r="12" spans="1:9" x14ac:dyDescent="0.35">
      <c r="A12" t="s">
        <v>94</v>
      </c>
      <c r="B12" s="9">
        <v>20304</v>
      </c>
      <c r="C12" s="10">
        <v>100</v>
      </c>
      <c r="D12" s="9">
        <v>2261</v>
      </c>
      <c r="E12" s="10">
        <v>100</v>
      </c>
      <c r="F12" s="9">
        <v>1580</v>
      </c>
      <c r="G12" s="10">
        <v>100</v>
      </c>
      <c r="H12" s="9">
        <v>24145</v>
      </c>
      <c r="I12" s="10">
        <v>100</v>
      </c>
    </row>
    <row r="13" spans="1:9" x14ac:dyDescent="0.35">
      <c r="B13" s="9"/>
      <c r="C13" s="10"/>
      <c r="D13" s="9"/>
      <c r="E13" s="10"/>
      <c r="F13" s="9"/>
      <c r="G13" s="10"/>
      <c r="H13" s="9"/>
      <c r="I13" s="10"/>
    </row>
    <row r="14" spans="1:9" x14ac:dyDescent="0.35">
      <c r="B14" s="9"/>
      <c r="C14" s="10"/>
      <c r="D14" s="9"/>
      <c r="E14" s="10"/>
      <c r="F14" s="9"/>
      <c r="G14" s="10"/>
      <c r="H14" s="9"/>
      <c r="I14" s="10"/>
    </row>
    <row r="15" spans="1:9" x14ac:dyDescent="0.35">
      <c r="B15" s="9"/>
      <c r="C15" s="10"/>
      <c r="D15" s="9"/>
      <c r="E15" s="10"/>
      <c r="F15" s="9"/>
      <c r="G15" s="10"/>
      <c r="H15" s="9"/>
      <c r="I15" s="10"/>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A65"/>
  <sheetViews>
    <sheetView workbookViewId="0"/>
  </sheetViews>
  <sheetFormatPr defaultColWidth="11.07421875" defaultRowHeight="15.5" x14ac:dyDescent="0.35"/>
  <cols>
    <col min="1" max="1" width="43.69140625" customWidth="1"/>
  </cols>
  <sheetData>
    <row r="1" spans="1:365" ht="19" x14ac:dyDescent="0.4">
      <c r="A1" s="3" t="s">
        <v>171</v>
      </c>
    </row>
    <row r="2" spans="1:365" x14ac:dyDescent="0.35">
      <c r="A2" t="s">
        <v>73</v>
      </c>
    </row>
    <row r="3" spans="1:365" x14ac:dyDescent="0.35">
      <c r="A3" s="2" t="s">
        <v>45</v>
      </c>
    </row>
    <row r="4" spans="1:365" x14ac:dyDescent="0.35">
      <c r="A4" s="8" t="s">
        <v>75</v>
      </c>
      <c r="B4" s="7" t="s">
        <v>172</v>
      </c>
      <c r="C4" s="7" t="s">
        <v>173</v>
      </c>
      <c r="D4" s="7" t="s">
        <v>174</v>
      </c>
      <c r="E4" s="7" t="s">
        <v>175</v>
      </c>
      <c r="F4" s="7" t="s">
        <v>176</v>
      </c>
      <c r="G4" s="7" t="s">
        <v>177</v>
      </c>
      <c r="H4" s="7" t="s">
        <v>178</v>
      </c>
      <c r="I4" s="7" t="s">
        <v>179</v>
      </c>
      <c r="J4" s="7" t="s">
        <v>180</v>
      </c>
      <c r="K4" s="7" t="s">
        <v>181</v>
      </c>
      <c r="L4" s="7" t="s">
        <v>182</v>
      </c>
      <c r="M4" s="7" t="s">
        <v>183</v>
      </c>
      <c r="N4" s="7" t="s">
        <v>184</v>
      </c>
      <c r="O4" s="7" t="s">
        <v>185</v>
      </c>
      <c r="P4" s="7" t="s">
        <v>186</v>
      </c>
      <c r="Q4" s="7" t="s">
        <v>187</v>
      </c>
      <c r="R4" s="7" t="s">
        <v>188</v>
      </c>
      <c r="S4" s="7" t="s">
        <v>189</v>
      </c>
      <c r="T4" s="7" t="s">
        <v>190</v>
      </c>
      <c r="U4" s="7" t="s">
        <v>191</v>
      </c>
    </row>
    <row r="5" spans="1:365" x14ac:dyDescent="0.35">
      <c r="A5" t="s">
        <v>82</v>
      </c>
      <c r="B5" s="10">
        <v>28.5</v>
      </c>
      <c r="C5" s="10">
        <v>27.9</v>
      </c>
      <c r="D5" s="10">
        <v>29</v>
      </c>
      <c r="E5" s="10">
        <v>32.1</v>
      </c>
      <c r="F5" s="10">
        <v>35.5</v>
      </c>
      <c r="G5" s="10">
        <v>35.6</v>
      </c>
      <c r="H5" s="10">
        <v>36.4</v>
      </c>
      <c r="I5" s="10">
        <v>36</v>
      </c>
      <c r="J5" s="10">
        <v>37</v>
      </c>
      <c r="K5" s="10">
        <v>38.200000000000003</v>
      </c>
      <c r="L5" s="10">
        <v>38.4</v>
      </c>
      <c r="M5" s="10">
        <v>40.700000000000003</v>
      </c>
      <c r="N5" s="10">
        <v>40.700000000000003</v>
      </c>
      <c r="O5" s="10">
        <v>41</v>
      </c>
      <c r="P5" s="10">
        <v>52.2</v>
      </c>
      <c r="Q5" s="10">
        <v>52.9</v>
      </c>
      <c r="R5" s="10">
        <v>45.2</v>
      </c>
      <c r="S5" s="10">
        <v>42.1</v>
      </c>
      <c r="T5" s="10">
        <v>38.5</v>
      </c>
      <c r="U5" s="10">
        <v>39.200000000000003</v>
      </c>
      <c r="V5" s="10"/>
      <c r="W5" s="10"/>
      <c r="X5" s="10"/>
      <c r="Y5" s="10"/>
      <c r="Z5" s="10"/>
      <c r="AA5" s="10"/>
      <c r="AB5" s="10"/>
      <c r="AC5" s="10"/>
      <c r="AD5" s="10"/>
      <c r="NA5" s="9"/>
    </row>
    <row r="6" spans="1:365" x14ac:dyDescent="0.35">
      <c r="A6" t="s">
        <v>83</v>
      </c>
      <c r="B6" s="10">
        <v>39.799999999999997</v>
      </c>
      <c r="C6" s="10">
        <v>39</v>
      </c>
      <c r="D6" s="10">
        <v>40.700000000000003</v>
      </c>
      <c r="E6" s="10">
        <v>44.5</v>
      </c>
      <c r="F6" s="10">
        <v>48</v>
      </c>
      <c r="G6" s="10">
        <v>48.4</v>
      </c>
      <c r="H6" s="10">
        <v>50.2</v>
      </c>
      <c r="I6" s="10">
        <v>50.2</v>
      </c>
      <c r="J6" s="10">
        <v>50.8</v>
      </c>
      <c r="K6" s="10">
        <v>52.4</v>
      </c>
      <c r="L6" s="10">
        <v>52.4</v>
      </c>
      <c r="M6" s="10">
        <v>54.3</v>
      </c>
      <c r="N6" s="10">
        <v>53.4</v>
      </c>
      <c r="O6" s="10">
        <v>52.5</v>
      </c>
      <c r="P6" s="10">
        <v>57.1</v>
      </c>
      <c r="Q6" s="10">
        <v>58</v>
      </c>
      <c r="R6" s="10">
        <v>54.4</v>
      </c>
      <c r="S6" s="10">
        <v>53.1</v>
      </c>
      <c r="T6" s="10">
        <v>50.7</v>
      </c>
      <c r="U6" s="10">
        <v>51.2</v>
      </c>
      <c r="V6" s="10"/>
      <c r="W6" s="10"/>
      <c r="X6" s="10"/>
      <c r="Y6" s="10"/>
      <c r="Z6" s="10"/>
      <c r="AA6" s="10"/>
      <c r="AB6" s="10"/>
      <c r="AC6" s="10"/>
      <c r="AD6" s="10"/>
      <c r="NA6" s="9"/>
    </row>
    <row r="7" spans="1:365" x14ac:dyDescent="0.35">
      <c r="A7" t="s">
        <v>84</v>
      </c>
      <c r="B7" s="10">
        <v>44.7</v>
      </c>
      <c r="C7" s="10">
        <v>44.6</v>
      </c>
      <c r="D7" s="10">
        <v>46.3</v>
      </c>
      <c r="E7" s="10">
        <v>50.2</v>
      </c>
      <c r="F7" s="10">
        <v>52.7</v>
      </c>
      <c r="G7" s="10">
        <v>53.3</v>
      </c>
      <c r="H7" s="10">
        <v>55.6</v>
      </c>
      <c r="I7" s="10">
        <v>55.1</v>
      </c>
      <c r="J7" s="10">
        <v>55.7</v>
      </c>
      <c r="K7" s="10">
        <v>57.7</v>
      </c>
      <c r="L7" s="10">
        <v>57.3</v>
      </c>
      <c r="M7" s="10">
        <v>58.5</v>
      </c>
      <c r="N7" s="10">
        <v>56.7</v>
      </c>
      <c r="O7" s="10">
        <v>55.6</v>
      </c>
      <c r="P7" s="10">
        <v>59.8</v>
      </c>
      <c r="Q7" s="10">
        <v>60.5</v>
      </c>
      <c r="R7" s="10">
        <v>57.8</v>
      </c>
      <c r="S7" s="10">
        <v>56.2</v>
      </c>
      <c r="T7" s="10">
        <v>53.8</v>
      </c>
      <c r="U7" s="10">
        <v>54.1</v>
      </c>
      <c r="V7" s="10"/>
      <c r="W7" s="10"/>
      <c r="X7" s="10"/>
      <c r="Y7" s="10"/>
      <c r="Z7" s="10"/>
      <c r="AA7" s="10"/>
      <c r="AB7" s="10"/>
      <c r="AC7" s="10"/>
      <c r="AD7" s="10"/>
      <c r="NA7" s="9"/>
    </row>
    <row r="8" spans="1:365" x14ac:dyDescent="0.35">
      <c r="A8" t="s">
        <v>85</v>
      </c>
      <c r="B8" s="10">
        <v>64.2</v>
      </c>
      <c r="C8" s="10">
        <v>64.7</v>
      </c>
      <c r="D8" s="10">
        <v>66.900000000000006</v>
      </c>
      <c r="E8" s="10">
        <v>70.2</v>
      </c>
      <c r="F8" s="10">
        <v>71.900000000000006</v>
      </c>
      <c r="G8" s="10">
        <v>73.2</v>
      </c>
      <c r="H8" s="10">
        <v>76.5</v>
      </c>
      <c r="I8" s="10">
        <v>78.5</v>
      </c>
      <c r="J8" s="10">
        <v>78.599999999999994</v>
      </c>
      <c r="K8" s="10">
        <v>81.099999999999994</v>
      </c>
      <c r="L8" s="10">
        <v>81.7</v>
      </c>
      <c r="M8" s="10">
        <v>83.8</v>
      </c>
      <c r="N8" s="10">
        <v>85.2</v>
      </c>
      <c r="O8" s="10">
        <v>86.4</v>
      </c>
      <c r="P8" s="10">
        <v>91.3</v>
      </c>
      <c r="Q8" s="10">
        <v>92.1</v>
      </c>
      <c r="R8" s="10">
        <v>91.9</v>
      </c>
      <c r="S8" s="10">
        <v>89.8</v>
      </c>
      <c r="T8" s="10">
        <v>87.4</v>
      </c>
      <c r="U8" s="10">
        <v>87.7</v>
      </c>
      <c r="V8" s="10"/>
      <c r="W8" s="10"/>
      <c r="X8" s="10"/>
      <c r="Y8" s="10"/>
      <c r="Z8" s="10"/>
      <c r="AA8" s="10"/>
      <c r="AB8" s="10"/>
      <c r="AC8" s="10"/>
      <c r="AD8" s="10"/>
      <c r="NA8" s="9"/>
    </row>
    <row r="9" spans="1:365" x14ac:dyDescent="0.35">
      <c r="A9" t="s">
        <v>86</v>
      </c>
      <c r="B9" s="10">
        <v>52.6</v>
      </c>
      <c r="C9" s="10">
        <v>54.2</v>
      </c>
      <c r="D9" s="10">
        <v>56.3</v>
      </c>
      <c r="E9" s="10">
        <v>58.4</v>
      </c>
      <c r="F9" s="10">
        <v>59</v>
      </c>
      <c r="G9" s="10">
        <v>59.5</v>
      </c>
      <c r="H9" s="10">
        <v>62</v>
      </c>
      <c r="I9" s="10">
        <v>62.2</v>
      </c>
      <c r="J9" s="10">
        <v>63.5</v>
      </c>
      <c r="K9" s="10">
        <v>66</v>
      </c>
      <c r="L9" s="10">
        <v>67.7</v>
      </c>
      <c r="M9" s="10">
        <v>69.599999999999994</v>
      </c>
      <c r="N9" s="10">
        <v>70.599999999999994</v>
      </c>
      <c r="O9" s="10">
        <v>70.8</v>
      </c>
      <c r="P9" s="10">
        <v>76.2</v>
      </c>
      <c r="Q9" s="10">
        <v>77.7</v>
      </c>
      <c r="R9" s="10">
        <v>78</v>
      </c>
      <c r="S9" s="10">
        <v>76.099999999999994</v>
      </c>
      <c r="T9" s="10">
        <v>71.599999999999994</v>
      </c>
      <c r="U9" s="10">
        <v>71.900000000000006</v>
      </c>
      <c r="V9" s="10"/>
      <c r="W9" s="10"/>
      <c r="X9" s="10"/>
      <c r="Y9" s="10"/>
      <c r="Z9" s="10"/>
      <c r="AA9" s="10"/>
      <c r="AB9" s="10"/>
      <c r="AC9" s="10"/>
      <c r="AD9" s="10"/>
      <c r="NA9" s="9"/>
    </row>
    <row r="10" spans="1:365" x14ac:dyDescent="0.35">
      <c r="A10" t="s">
        <v>87</v>
      </c>
      <c r="B10" s="10">
        <v>87.5</v>
      </c>
      <c r="C10" s="10">
        <v>88.7</v>
      </c>
      <c r="D10" s="10">
        <v>89.7</v>
      </c>
      <c r="E10" s="10">
        <v>91.3</v>
      </c>
      <c r="F10" s="10">
        <v>92.8</v>
      </c>
      <c r="G10" s="10">
        <v>93.5</v>
      </c>
      <c r="H10" s="10">
        <v>94.7</v>
      </c>
      <c r="I10" s="10">
        <v>94.8</v>
      </c>
      <c r="J10" s="10">
        <v>95.2</v>
      </c>
      <c r="K10" s="10">
        <v>95.9</v>
      </c>
      <c r="L10" s="10">
        <v>95.7</v>
      </c>
      <c r="M10" s="10">
        <v>96.6</v>
      </c>
      <c r="N10" s="10">
        <v>96.6</v>
      </c>
      <c r="O10" s="10">
        <v>97</v>
      </c>
      <c r="P10" s="10">
        <v>97.3</v>
      </c>
      <c r="Q10" s="10">
        <v>97.4</v>
      </c>
      <c r="R10" s="10">
        <v>96.8</v>
      </c>
      <c r="S10" s="10">
        <v>96.6</v>
      </c>
      <c r="T10" s="10">
        <v>96.3</v>
      </c>
      <c r="U10" s="10">
        <v>96</v>
      </c>
      <c r="V10" s="10"/>
      <c r="W10" s="10"/>
      <c r="X10" s="10"/>
      <c r="Y10" s="10"/>
      <c r="Z10" s="10"/>
      <c r="AA10" s="10"/>
      <c r="AB10" s="10"/>
      <c r="AC10" s="10"/>
      <c r="AD10" s="10"/>
      <c r="NA10" s="9"/>
    </row>
    <row r="11" spans="1:365" x14ac:dyDescent="0.35">
      <c r="A11" t="s">
        <v>88</v>
      </c>
      <c r="B11" s="10">
        <v>4.5</v>
      </c>
      <c r="C11" s="10">
        <v>3.9</v>
      </c>
      <c r="D11" s="10">
        <v>3.6</v>
      </c>
      <c r="E11" s="10">
        <v>2.9</v>
      </c>
      <c r="F11" s="10">
        <v>2.1</v>
      </c>
      <c r="G11" s="10">
        <v>2.2000000000000002</v>
      </c>
      <c r="H11" s="10">
        <v>1.8</v>
      </c>
      <c r="I11" s="10">
        <v>1.6</v>
      </c>
      <c r="J11" s="10">
        <v>1</v>
      </c>
      <c r="K11" s="10">
        <v>0.5</v>
      </c>
      <c r="L11" s="10">
        <v>0.4</v>
      </c>
      <c r="M11" s="10">
        <v>0.6</v>
      </c>
      <c r="N11" s="10">
        <v>0.8</v>
      </c>
      <c r="O11" s="10">
        <v>0.7</v>
      </c>
      <c r="P11" s="10">
        <v>0.7</v>
      </c>
      <c r="Q11" s="10">
        <v>0.8</v>
      </c>
      <c r="R11" s="10">
        <v>0.9</v>
      </c>
      <c r="S11" s="10">
        <v>0.9</v>
      </c>
      <c r="T11" s="10">
        <v>1.1000000000000001</v>
      </c>
      <c r="U11" s="10">
        <v>1.3</v>
      </c>
      <c r="V11" s="10"/>
      <c r="W11" s="10"/>
      <c r="X11" s="10"/>
      <c r="Y11" s="10"/>
      <c r="Z11" s="10"/>
      <c r="AA11" s="10"/>
      <c r="AB11" s="10"/>
      <c r="AC11" s="10"/>
      <c r="AD11" s="10"/>
      <c r="NA11" s="9"/>
    </row>
    <row r="12" spans="1:365" x14ac:dyDescent="0.35">
      <c r="A12" t="s">
        <v>89</v>
      </c>
      <c r="B12" s="10">
        <v>3.2</v>
      </c>
      <c r="C12" s="10">
        <v>3</v>
      </c>
      <c r="D12" s="10">
        <v>2.8</v>
      </c>
      <c r="E12" s="10">
        <v>2.2999999999999998</v>
      </c>
      <c r="F12" s="10">
        <v>1.7</v>
      </c>
      <c r="G12" s="10">
        <v>1.9</v>
      </c>
      <c r="H12" s="10">
        <v>1.5</v>
      </c>
      <c r="I12" s="10">
        <v>1.4</v>
      </c>
      <c r="J12" s="10">
        <v>0.8</v>
      </c>
      <c r="K12" s="10">
        <v>0.4</v>
      </c>
      <c r="L12" s="10">
        <v>0.2</v>
      </c>
      <c r="M12" s="10">
        <v>0.3</v>
      </c>
      <c r="N12" s="10">
        <v>0.6</v>
      </c>
      <c r="O12" s="10">
        <v>0.6</v>
      </c>
      <c r="P12" s="10">
        <v>0.6</v>
      </c>
      <c r="Q12" s="10">
        <v>0.6</v>
      </c>
      <c r="R12" s="10">
        <v>0.8</v>
      </c>
      <c r="S12" s="10">
        <v>0.7</v>
      </c>
      <c r="T12" s="10">
        <v>1</v>
      </c>
      <c r="U12" s="10">
        <v>1.2</v>
      </c>
      <c r="V12" s="10"/>
      <c r="W12" s="10"/>
      <c r="X12" s="10"/>
      <c r="Y12" s="10"/>
      <c r="Z12" s="10"/>
      <c r="AA12" s="10"/>
      <c r="AB12" s="10"/>
      <c r="AC12" s="10"/>
      <c r="AD12" s="10"/>
      <c r="NA12" s="9"/>
    </row>
    <row r="13" spans="1:365" x14ac:dyDescent="0.35">
      <c r="A13" t="s">
        <v>138</v>
      </c>
      <c r="B13" s="9">
        <v>25528</v>
      </c>
      <c r="C13" s="9">
        <v>24803</v>
      </c>
      <c r="D13" s="9">
        <v>24091</v>
      </c>
      <c r="E13" s="9">
        <v>23276</v>
      </c>
      <c r="F13" s="9">
        <v>22826</v>
      </c>
      <c r="G13" s="9">
        <v>23160</v>
      </c>
      <c r="H13" s="9">
        <v>22568</v>
      </c>
      <c r="I13" s="9">
        <v>23001</v>
      </c>
      <c r="J13" s="9">
        <v>22636</v>
      </c>
      <c r="K13" s="9">
        <v>22361</v>
      </c>
      <c r="L13" s="9">
        <v>22746</v>
      </c>
      <c r="M13" s="9">
        <v>21983</v>
      </c>
      <c r="N13" s="9">
        <v>21562</v>
      </c>
      <c r="O13" s="9">
        <v>21601</v>
      </c>
      <c r="P13" s="9">
        <v>20689</v>
      </c>
      <c r="Q13" s="9">
        <v>21610</v>
      </c>
      <c r="R13" s="9">
        <v>22662</v>
      </c>
      <c r="S13" s="9">
        <v>23073</v>
      </c>
      <c r="T13" s="9">
        <v>23741</v>
      </c>
      <c r="U13" s="9">
        <v>24145</v>
      </c>
      <c r="V13" s="9"/>
      <c r="W13" s="9"/>
      <c r="X13" s="9"/>
      <c r="Y13" s="9"/>
      <c r="Z13" s="9"/>
      <c r="AA13" s="9"/>
      <c r="AB13" s="9"/>
      <c r="AC13" s="9"/>
      <c r="AD13" s="9"/>
      <c r="AE13" s="9"/>
      <c r="AF13" s="9"/>
      <c r="AG13" s="9"/>
      <c r="AH13" s="9"/>
      <c r="AI13" s="9"/>
      <c r="AJ13" s="9"/>
      <c r="AK13" s="9"/>
      <c r="AL13" s="9"/>
      <c r="AM13" s="9"/>
      <c r="AN13" s="9"/>
      <c r="NA13" s="9"/>
    </row>
    <row r="14" spans="1:365" x14ac:dyDescent="0.3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NA14" s="9"/>
    </row>
    <row r="15" spans="1:365" x14ac:dyDescent="0.35">
      <c r="A15" s="2" t="s">
        <v>46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NA15" s="9"/>
    </row>
    <row r="16" spans="1:365" x14ac:dyDescent="0.35">
      <c r="A16" s="8" t="s">
        <v>75</v>
      </c>
      <c r="B16" s="7" t="s">
        <v>172</v>
      </c>
      <c r="C16" s="7" t="s">
        <v>173</v>
      </c>
      <c r="D16" s="7" t="s">
        <v>174</v>
      </c>
      <c r="E16" s="7" t="s">
        <v>175</v>
      </c>
      <c r="F16" s="7" t="s">
        <v>176</v>
      </c>
      <c r="G16" s="7" t="s">
        <v>177</v>
      </c>
      <c r="H16" s="7" t="s">
        <v>178</v>
      </c>
      <c r="I16" s="7" t="s">
        <v>179</v>
      </c>
      <c r="J16" s="7" t="s">
        <v>180</v>
      </c>
      <c r="K16" s="7" t="s">
        <v>181</v>
      </c>
      <c r="L16" s="7" t="s">
        <v>182</v>
      </c>
      <c r="M16" s="7" t="s">
        <v>183</v>
      </c>
      <c r="N16" s="7" t="s">
        <v>184</v>
      </c>
      <c r="O16" s="7" t="s">
        <v>185</v>
      </c>
      <c r="P16" s="7" t="s">
        <v>186</v>
      </c>
      <c r="Q16" s="7" t="s">
        <v>187</v>
      </c>
      <c r="R16" s="7" t="s">
        <v>188</v>
      </c>
      <c r="S16" s="7" t="s">
        <v>189</v>
      </c>
      <c r="T16" s="7" t="s">
        <v>190</v>
      </c>
      <c r="U16" s="7" t="s">
        <v>191</v>
      </c>
      <c r="V16" s="10"/>
      <c r="W16" s="10"/>
      <c r="X16" s="10"/>
      <c r="Y16" s="10"/>
      <c r="Z16" s="10"/>
      <c r="AA16" s="10"/>
      <c r="AB16" s="10"/>
      <c r="AC16" s="10"/>
      <c r="AD16" s="10"/>
      <c r="NA16" s="9"/>
    </row>
    <row r="17" spans="1:365" x14ac:dyDescent="0.35">
      <c r="A17" t="s">
        <v>82</v>
      </c>
      <c r="B17" s="10">
        <v>22.2</v>
      </c>
      <c r="C17" s="10">
        <v>22.1</v>
      </c>
      <c r="D17" s="10">
        <v>23.1</v>
      </c>
      <c r="E17" s="10">
        <v>26.4</v>
      </c>
      <c r="F17" s="10">
        <v>28.5</v>
      </c>
      <c r="G17" s="10">
        <v>29.6</v>
      </c>
      <c r="H17" s="10">
        <v>29.6</v>
      </c>
      <c r="I17" s="10">
        <v>29.1</v>
      </c>
      <c r="J17" s="10">
        <v>30.2</v>
      </c>
      <c r="K17" s="10">
        <v>31.1</v>
      </c>
      <c r="L17" s="10">
        <v>31.2</v>
      </c>
      <c r="M17" s="10">
        <v>33</v>
      </c>
      <c r="N17" s="10">
        <v>33.299999999999997</v>
      </c>
      <c r="O17" s="10">
        <v>33.5</v>
      </c>
      <c r="P17" s="10">
        <v>43</v>
      </c>
      <c r="Q17" s="10">
        <v>43.3</v>
      </c>
      <c r="R17" s="10">
        <v>37.9</v>
      </c>
      <c r="S17" s="10">
        <v>35.200000000000003</v>
      </c>
      <c r="T17" s="10">
        <v>31.9</v>
      </c>
      <c r="U17" s="10">
        <v>33.4</v>
      </c>
      <c r="V17" s="10"/>
      <c r="W17" s="10"/>
      <c r="X17" s="10"/>
      <c r="Y17" s="10"/>
      <c r="Z17" s="10"/>
      <c r="AA17" s="10"/>
      <c r="AB17" s="10"/>
      <c r="AC17" s="10"/>
      <c r="AD17" s="10"/>
      <c r="NA17" s="9"/>
    </row>
    <row r="18" spans="1:365" x14ac:dyDescent="0.35">
      <c r="A18" t="s">
        <v>83</v>
      </c>
      <c r="B18" s="10">
        <v>32.6</v>
      </c>
      <c r="C18" s="10">
        <v>32.1</v>
      </c>
      <c r="D18" s="10">
        <v>33</v>
      </c>
      <c r="E18" s="10">
        <v>37.299999999999997</v>
      </c>
      <c r="F18" s="10">
        <v>40.200000000000003</v>
      </c>
      <c r="G18" s="10">
        <v>40.9</v>
      </c>
      <c r="H18" s="10">
        <v>42</v>
      </c>
      <c r="I18" s="10">
        <v>42.6</v>
      </c>
      <c r="J18" s="10">
        <v>43.4</v>
      </c>
      <c r="K18" s="10">
        <v>44.5</v>
      </c>
      <c r="L18" s="10">
        <v>44.2</v>
      </c>
      <c r="M18" s="10">
        <v>45.7</v>
      </c>
      <c r="N18" s="10">
        <v>45</v>
      </c>
      <c r="O18" s="10">
        <v>44</v>
      </c>
      <c r="P18" s="10">
        <v>48.1</v>
      </c>
      <c r="Q18" s="10">
        <v>48.7</v>
      </c>
      <c r="R18" s="10">
        <v>46.8</v>
      </c>
      <c r="S18" s="10">
        <v>45.7</v>
      </c>
      <c r="T18" s="10">
        <v>43.6</v>
      </c>
      <c r="U18" s="10">
        <v>44.6</v>
      </c>
      <c r="V18" s="10"/>
      <c r="W18" s="10"/>
      <c r="X18" s="10"/>
      <c r="Y18" s="10"/>
      <c r="Z18" s="10"/>
      <c r="AA18" s="10"/>
      <c r="AB18" s="10"/>
      <c r="AC18" s="10"/>
      <c r="AD18" s="10"/>
    </row>
    <row r="19" spans="1:365" x14ac:dyDescent="0.35">
      <c r="A19" t="s">
        <v>84</v>
      </c>
      <c r="B19" s="10">
        <v>36.6</v>
      </c>
      <c r="C19" s="10">
        <v>36.6</v>
      </c>
      <c r="D19" s="10">
        <v>37.700000000000003</v>
      </c>
      <c r="E19" s="10">
        <v>42.6</v>
      </c>
      <c r="F19" s="10">
        <v>44.8</v>
      </c>
      <c r="G19" s="10">
        <v>45.7</v>
      </c>
      <c r="H19" s="10">
        <v>47.4</v>
      </c>
      <c r="I19" s="10">
        <v>47.3</v>
      </c>
      <c r="J19" s="10">
        <v>48.1</v>
      </c>
      <c r="K19" s="10">
        <v>49.5</v>
      </c>
      <c r="L19" s="10">
        <v>48.8</v>
      </c>
      <c r="M19" s="10">
        <v>49.9</v>
      </c>
      <c r="N19" s="10">
        <v>48.5</v>
      </c>
      <c r="O19" s="10">
        <v>47.3</v>
      </c>
      <c r="P19" s="10">
        <v>50.5</v>
      </c>
      <c r="Q19" s="10">
        <v>51.5</v>
      </c>
      <c r="R19" s="10">
        <v>50.3</v>
      </c>
      <c r="S19" s="10">
        <v>48.6</v>
      </c>
      <c r="T19" s="10">
        <v>46.6</v>
      </c>
      <c r="U19" s="10">
        <v>47.3</v>
      </c>
      <c r="V19" s="10"/>
      <c r="W19" s="10"/>
      <c r="X19" s="10"/>
      <c r="Y19" s="10"/>
      <c r="Z19" s="10"/>
      <c r="AA19" s="10"/>
      <c r="AB19" s="10"/>
      <c r="AC19" s="10"/>
      <c r="AD19" s="10"/>
    </row>
    <row r="20" spans="1:365" x14ac:dyDescent="0.35">
      <c r="A20" t="s">
        <v>85</v>
      </c>
      <c r="B20" s="10">
        <v>57.5</v>
      </c>
      <c r="C20" s="10">
        <v>58.2</v>
      </c>
      <c r="D20" s="10">
        <v>60</v>
      </c>
      <c r="E20" s="10">
        <v>64.400000000000006</v>
      </c>
      <c r="F20" s="10">
        <v>65.400000000000006</v>
      </c>
      <c r="G20" s="10">
        <v>67.7</v>
      </c>
      <c r="H20" s="10">
        <v>71</v>
      </c>
      <c r="I20" s="10">
        <v>74.5</v>
      </c>
      <c r="J20" s="10">
        <v>74.099999999999994</v>
      </c>
      <c r="K20" s="10">
        <v>76.900000000000006</v>
      </c>
      <c r="L20" s="10">
        <v>77.5</v>
      </c>
      <c r="M20" s="10">
        <v>79.7</v>
      </c>
      <c r="N20" s="10">
        <v>81.5</v>
      </c>
      <c r="O20" s="10">
        <v>83.1</v>
      </c>
      <c r="P20" s="10">
        <v>89.1</v>
      </c>
      <c r="Q20" s="10">
        <v>90.3</v>
      </c>
      <c r="R20" s="10">
        <v>90.6</v>
      </c>
      <c r="S20" s="10">
        <v>88.3</v>
      </c>
      <c r="T20" s="10">
        <v>85.7</v>
      </c>
      <c r="U20" s="10">
        <v>86.5</v>
      </c>
      <c r="V20" s="10"/>
      <c r="W20" s="10"/>
      <c r="X20" s="10"/>
      <c r="Y20" s="10"/>
      <c r="Z20" s="10"/>
      <c r="AA20" s="10"/>
      <c r="AB20" s="10"/>
      <c r="AC20" s="10"/>
      <c r="AD20" s="10"/>
    </row>
    <row r="21" spans="1:365" x14ac:dyDescent="0.35">
      <c r="A21" t="s">
        <v>86</v>
      </c>
      <c r="B21" s="10">
        <v>47</v>
      </c>
      <c r="C21" s="10">
        <v>49</v>
      </c>
      <c r="D21" s="10">
        <v>50.2</v>
      </c>
      <c r="E21" s="10">
        <v>53.1</v>
      </c>
      <c r="F21" s="10">
        <v>53.4</v>
      </c>
      <c r="G21" s="10">
        <v>55</v>
      </c>
      <c r="H21" s="10">
        <v>56.3</v>
      </c>
      <c r="I21" s="10">
        <v>57.5</v>
      </c>
      <c r="J21" s="10">
        <v>58.6</v>
      </c>
      <c r="K21" s="10">
        <v>61.6</v>
      </c>
      <c r="L21" s="10">
        <v>63.3</v>
      </c>
      <c r="M21" s="10">
        <v>64.7</v>
      </c>
      <c r="N21" s="10">
        <v>66</v>
      </c>
      <c r="O21" s="10">
        <v>65.900000000000006</v>
      </c>
      <c r="P21" s="10">
        <v>71.900000000000006</v>
      </c>
      <c r="Q21" s="10">
        <v>73.099999999999994</v>
      </c>
      <c r="R21" s="10">
        <v>74.900000000000006</v>
      </c>
      <c r="S21" s="10">
        <v>72.900000000000006</v>
      </c>
      <c r="T21" s="10">
        <v>68.099999999999994</v>
      </c>
      <c r="U21" s="10">
        <v>69</v>
      </c>
      <c r="V21" s="10"/>
      <c r="W21" s="10"/>
      <c r="X21" s="10"/>
      <c r="Y21" s="10"/>
      <c r="Z21" s="10"/>
      <c r="AA21" s="10"/>
      <c r="AB21" s="10"/>
      <c r="AC21" s="10"/>
      <c r="AD21" s="10"/>
    </row>
    <row r="22" spans="1:365" x14ac:dyDescent="0.35">
      <c r="A22" t="s">
        <v>87</v>
      </c>
      <c r="B22" s="10">
        <v>83.5</v>
      </c>
      <c r="C22" s="10">
        <v>85.6</v>
      </c>
      <c r="D22" s="10">
        <v>86.9</v>
      </c>
      <c r="E22" s="10">
        <v>88.9</v>
      </c>
      <c r="F22" s="10">
        <v>90.8</v>
      </c>
      <c r="G22" s="10">
        <v>91.9</v>
      </c>
      <c r="H22" s="10">
        <v>93.5</v>
      </c>
      <c r="I22" s="10">
        <v>93.7</v>
      </c>
      <c r="J22" s="10">
        <v>94</v>
      </c>
      <c r="K22" s="10">
        <v>95.1</v>
      </c>
      <c r="L22" s="10">
        <v>94.8</v>
      </c>
      <c r="M22" s="10">
        <v>95.7</v>
      </c>
      <c r="N22" s="10">
        <v>95.9</v>
      </c>
      <c r="O22" s="10">
        <v>96.3</v>
      </c>
      <c r="P22" s="10">
        <v>96.5</v>
      </c>
      <c r="Q22" s="10">
        <v>96.8</v>
      </c>
      <c r="R22" s="10">
        <v>96.5</v>
      </c>
      <c r="S22" s="10">
        <v>96.1</v>
      </c>
      <c r="T22" s="10">
        <v>96</v>
      </c>
      <c r="U22" s="10">
        <v>95.7</v>
      </c>
      <c r="V22" s="10"/>
      <c r="W22" s="10"/>
      <c r="X22" s="10"/>
      <c r="Y22" s="10"/>
      <c r="Z22" s="10"/>
      <c r="AA22" s="10"/>
      <c r="AB22" s="10"/>
      <c r="AC22" s="10"/>
      <c r="AD22" s="10"/>
    </row>
    <row r="23" spans="1:365" x14ac:dyDescent="0.35">
      <c r="A23" t="s">
        <v>88</v>
      </c>
      <c r="B23" s="10">
        <v>6.1</v>
      </c>
      <c r="C23" s="10">
        <v>5.3</v>
      </c>
      <c r="D23" s="10">
        <v>4.8</v>
      </c>
      <c r="E23" s="10">
        <v>3.6</v>
      </c>
      <c r="F23" s="10">
        <v>2.7</v>
      </c>
      <c r="G23" s="10">
        <v>2.8</v>
      </c>
      <c r="H23" s="10">
        <v>2</v>
      </c>
      <c r="I23" s="10">
        <v>2</v>
      </c>
      <c r="J23" s="10">
        <v>1.2</v>
      </c>
      <c r="K23" s="10">
        <v>0.6</v>
      </c>
      <c r="L23" s="10">
        <v>0.5</v>
      </c>
      <c r="M23" s="10">
        <v>0.7</v>
      </c>
      <c r="N23" s="10">
        <v>0.9</v>
      </c>
      <c r="O23" s="10">
        <v>0.9</v>
      </c>
      <c r="P23" s="10">
        <v>0.9</v>
      </c>
      <c r="Q23" s="10">
        <v>0.9</v>
      </c>
      <c r="R23" s="10">
        <v>1</v>
      </c>
      <c r="S23" s="10">
        <v>1</v>
      </c>
      <c r="T23" s="10">
        <v>1.2</v>
      </c>
      <c r="U23" s="10">
        <v>1.2</v>
      </c>
      <c r="V23" s="10"/>
      <c r="W23" s="10"/>
      <c r="X23" s="10"/>
      <c r="Y23" s="10"/>
      <c r="Z23" s="10"/>
      <c r="AA23" s="10"/>
      <c r="AB23" s="10"/>
      <c r="AC23" s="10"/>
      <c r="AD23" s="10"/>
    </row>
    <row r="24" spans="1:365" x14ac:dyDescent="0.35">
      <c r="A24" t="s">
        <v>89</v>
      </c>
      <c r="B24" s="10">
        <v>4.3</v>
      </c>
      <c r="C24" s="10">
        <v>3.9</v>
      </c>
      <c r="D24" s="10">
        <v>3.5</v>
      </c>
      <c r="E24" s="10">
        <v>2.7</v>
      </c>
      <c r="F24" s="10">
        <v>2</v>
      </c>
      <c r="G24" s="10">
        <v>2.2999999999999998</v>
      </c>
      <c r="H24" s="10">
        <v>1.7</v>
      </c>
      <c r="I24" s="10">
        <v>1.8</v>
      </c>
      <c r="J24" s="10">
        <v>0.9</v>
      </c>
      <c r="K24" s="10">
        <v>0.4</v>
      </c>
      <c r="L24" s="10">
        <v>0.3</v>
      </c>
      <c r="M24" s="10">
        <v>0.3</v>
      </c>
      <c r="N24" s="10">
        <v>0.7</v>
      </c>
      <c r="O24" s="10">
        <v>0.7</v>
      </c>
      <c r="P24" s="10">
        <v>0.7</v>
      </c>
      <c r="Q24" s="10">
        <v>0.8</v>
      </c>
      <c r="R24" s="10">
        <v>0.8</v>
      </c>
      <c r="S24" s="10">
        <v>0.8</v>
      </c>
      <c r="T24" s="10">
        <v>1</v>
      </c>
      <c r="U24" s="10">
        <v>1.1000000000000001</v>
      </c>
      <c r="V24" s="10"/>
      <c r="W24" s="10"/>
      <c r="X24" s="10"/>
      <c r="Y24" s="10"/>
      <c r="Z24" s="10"/>
      <c r="AA24" s="10"/>
      <c r="AB24" s="10"/>
      <c r="AC24" s="10"/>
      <c r="AD24" s="10"/>
    </row>
    <row r="25" spans="1:365" x14ac:dyDescent="0.35">
      <c r="A25" t="s">
        <v>192</v>
      </c>
      <c r="B25" s="9">
        <v>13037</v>
      </c>
      <c r="C25" s="9">
        <v>12592</v>
      </c>
      <c r="D25" s="9">
        <v>12136</v>
      </c>
      <c r="E25" s="9">
        <v>11605</v>
      </c>
      <c r="F25" s="9">
        <v>11382</v>
      </c>
      <c r="G25" s="9">
        <v>11847</v>
      </c>
      <c r="H25" s="9">
        <v>11415</v>
      </c>
      <c r="I25" s="9">
        <v>11746</v>
      </c>
      <c r="J25" s="9">
        <v>11632</v>
      </c>
      <c r="K25" s="9">
        <v>11393</v>
      </c>
      <c r="L25" s="9">
        <v>11562</v>
      </c>
      <c r="M25" s="9">
        <v>11185</v>
      </c>
      <c r="N25" s="9">
        <v>11181</v>
      </c>
      <c r="O25" s="9">
        <v>10941</v>
      </c>
      <c r="P25" s="9">
        <v>10494</v>
      </c>
      <c r="Q25" s="9">
        <v>11083</v>
      </c>
      <c r="R25" s="9">
        <v>11315</v>
      </c>
      <c r="S25" s="9">
        <v>11754</v>
      </c>
      <c r="T25" s="9">
        <v>12052</v>
      </c>
      <c r="U25" s="9">
        <v>12373</v>
      </c>
      <c r="V25" s="9"/>
      <c r="W25" s="9"/>
      <c r="X25" s="9"/>
      <c r="Y25" s="9"/>
      <c r="Z25" s="9"/>
      <c r="AA25" s="9"/>
      <c r="AB25" s="9"/>
      <c r="AC25" s="9"/>
      <c r="AD25" s="9"/>
      <c r="AE25" s="9"/>
      <c r="AF25" s="9"/>
      <c r="AG25" s="9"/>
      <c r="AH25" s="9"/>
      <c r="AI25" s="9"/>
      <c r="AJ25" s="9"/>
      <c r="AK25" s="9"/>
      <c r="AL25" s="9"/>
      <c r="AM25" s="9"/>
      <c r="AN25" s="9"/>
    </row>
    <row r="26" spans="1:365" x14ac:dyDescent="0.3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65" x14ac:dyDescent="0.35">
      <c r="A27" s="2" t="s">
        <v>47</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65" x14ac:dyDescent="0.35">
      <c r="A28" s="8" t="s">
        <v>75</v>
      </c>
      <c r="B28" s="7" t="s">
        <v>172</v>
      </c>
      <c r="C28" s="7" t="s">
        <v>173</v>
      </c>
      <c r="D28" s="7" t="s">
        <v>174</v>
      </c>
      <c r="E28" s="7" t="s">
        <v>175</v>
      </c>
      <c r="F28" s="7" t="s">
        <v>176</v>
      </c>
      <c r="G28" s="7" t="s">
        <v>177</v>
      </c>
      <c r="H28" s="7" t="s">
        <v>178</v>
      </c>
      <c r="I28" s="7" t="s">
        <v>179</v>
      </c>
      <c r="J28" s="7" t="s">
        <v>180</v>
      </c>
      <c r="K28" s="7" t="s">
        <v>181</v>
      </c>
      <c r="L28" s="7" t="s">
        <v>182</v>
      </c>
      <c r="M28" s="7" t="s">
        <v>183</v>
      </c>
      <c r="N28" s="7" t="s">
        <v>184</v>
      </c>
      <c r="O28" s="7" t="s">
        <v>185</v>
      </c>
      <c r="P28" s="7" t="s">
        <v>186</v>
      </c>
      <c r="Q28" s="7" t="s">
        <v>187</v>
      </c>
      <c r="R28" s="7" t="s">
        <v>188</v>
      </c>
      <c r="S28" s="7" t="s">
        <v>189</v>
      </c>
      <c r="T28" s="7" t="s">
        <v>190</v>
      </c>
      <c r="U28" s="7" t="s">
        <v>191</v>
      </c>
      <c r="V28" s="10"/>
      <c r="W28" s="10"/>
      <c r="X28" s="10"/>
      <c r="Y28" s="10"/>
      <c r="Z28" s="10"/>
      <c r="AA28" s="10"/>
      <c r="AB28" s="10"/>
      <c r="AC28" s="10"/>
      <c r="AD28" s="10"/>
    </row>
    <row r="29" spans="1:365" x14ac:dyDescent="0.35">
      <c r="A29" t="s">
        <v>82</v>
      </c>
      <c r="B29" s="10">
        <v>35.1</v>
      </c>
      <c r="C29" s="10">
        <v>33.9</v>
      </c>
      <c r="D29" s="10">
        <v>35</v>
      </c>
      <c r="E29" s="10">
        <v>37.799999999999997</v>
      </c>
      <c r="F29" s="10">
        <v>42.4</v>
      </c>
      <c r="G29" s="10">
        <v>41.9</v>
      </c>
      <c r="H29" s="10">
        <v>43.4</v>
      </c>
      <c r="I29" s="10">
        <v>43.2</v>
      </c>
      <c r="J29" s="10">
        <v>44.2</v>
      </c>
      <c r="K29" s="10">
        <v>45.7</v>
      </c>
      <c r="L29" s="10">
        <v>45.9</v>
      </c>
      <c r="M29" s="10">
        <v>48.8</v>
      </c>
      <c r="N29" s="10">
        <v>48.6</v>
      </c>
      <c r="O29" s="10">
        <v>48.6</v>
      </c>
      <c r="P29" s="10">
        <v>61.6</v>
      </c>
      <c r="Q29" s="10">
        <v>62.9</v>
      </c>
      <c r="R29" s="10">
        <v>52.5</v>
      </c>
      <c r="S29" s="10">
        <v>49.2</v>
      </c>
      <c r="T29" s="10">
        <v>45.5</v>
      </c>
      <c r="U29" s="10">
        <v>45.2</v>
      </c>
      <c r="V29" s="10"/>
      <c r="W29" s="10"/>
      <c r="X29" s="10"/>
      <c r="Y29" s="10"/>
      <c r="Z29" s="10"/>
      <c r="AA29" s="10"/>
      <c r="AB29" s="10"/>
      <c r="AC29" s="10"/>
      <c r="AD29" s="10"/>
    </row>
    <row r="30" spans="1:365" x14ac:dyDescent="0.35">
      <c r="A30" t="s">
        <v>83</v>
      </c>
      <c r="B30" s="10">
        <v>47.3</v>
      </c>
      <c r="C30" s="10">
        <v>46.2</v>
      </c>
      <c r="D30" s="10">
        <v>48.6</v>
      </c>
      <c r="E30" s="10">
        <v>51.7</v>
      </c>
      <c r="F30" s="10">
        <v>55.7</v>
      </c>
      <c r="G30" s="10">
        <v>56.2</v>
      </c>
      <c r="H30" s="10">
        <v>58.6</v>
      </c>
      <c r="I30" s="10">
        <v>58.2</v>
      </c>
      <c r="J30" s="10">
        <v>58.6</v>
      </c>
      <c r="K30" s="10">
        <v>60.5</v>
      </c>
      <c r="L30" s="10">
        <v>60.9</v>
      </c>
      <c r="M30" s="10">
        <v>63.2</v>
      </c>
      <c r="N30" s="10">
        <v>62.4</v>
      </c>
      <c r="O30" s="10">
        <v>61.1</v>
      </c>
      <c r="P30" s="10">
        <v>66.2</v>
      </c>
      <c r="Q30" s="10">
        <v>67.8</v>
      </c>
      <c r="R30" s="10">
        <v>62</v>
      </c>
      <c r="S30" s="10">
        <v>60.7</v>
      </c>
      <c r="T30" s="10">
        <v>58</v>
      </c>
      <c r="U30" s="10">
        <v>58.1</v>
      </c>
      <c r="V30" s="10"/>
      <c r="W30" s="10"/>
      <c r="X30" s="10"/>
      <c r="Y30" s="10"/>
      <c r="Z30" s="10"/>
      <c r="AA30" s="10"/>
      <c r="AB30" s="10"/>
      <c r="AC30" s="10"/>
      <c r="AD30" s="10"/>
    </row>
    <row r="31" spans="1:365" x14ac:dyDescent="0.35">
      <c r="A31" t="s">
        <v>84</v>
      </c>
      <c r="B31" s="10">
        <v>53.2</v>
      </c>
      <c r="C31" s="10">
        <v>52.8</v>
      </c>
      <c r="D31" s="10">
        <v>55.2</v>
      </c>
      <c r="E31" s="10">
        <v>57.8</v>
      </c>
      <c r="F31" s="10">
        <v>60.5</v>
      </c>
      <c r="G31" s="10">
        <v>61.3</v>
      </c>
      <c r="H31" s="10">
        <v>64</v>
      </c>
      <c r="I31" s="10">
        <v>63.3</v>
      </c>
      <c r="J31" s="10">
        <v>63.6</v>
      </c>
      <c r="K31" s="10">
        <v>66.2</v>
      </c>
      <c r="L31" s="10">
        <v>66.099999999999994</v>
      </c>
      <c r="M31" s="10">
        <v>67.400000000000006</v>
      </c>
      <c r="N31" s="10">
        <v>65.599999999999994</v>
      </c>
      <c r="O31" s="10">
        <v>64.2</v>
      </c>
      <c r="P31" s="10">
        <v>69.3</v>
      </c>
      <c r="Q31" s="10">
        <v>69.900000000000006</v>
      </c>
      <c r="R31" s="10">
        <v>65.2</v>
      </c>
      <c r="S31" s="10">
        <v>64.099999999999994</v>
      </c>
      <c r="T31" s="10">
        <v>61.2</v>
      </c>
      <c r="U31" s="10">
        <v>61.2</v>
      </c>
      <c r="V31" s="10"/>
      <c r="W31" s="10"/>
      <c r="X31" s="10"/>
      <c r="Y31" s="10"/>
      <c r="Z31" s="10"/>
      <c r="AA31" s="10"/>
      <c r="AB31" s="10"/>
      <c r="AC31" s="10"/>
      <c r="AD31" s="10"/>
    </row>
    <row r="32" spans="1:365" x14ac:dyDescent="0.35">
      <c r="A32" t="s">
        <v>85</v>
      </c>
      <c r="B32" s="10">
        <v>71.2</v>
      </c>
      <c r="C32" s="10">
        <v>71.5</v>
      </c>
      <c r="D32" s="10">
        <v>73.900000000000006</v>
      </c>
      <c r="E32" s="10">
        <v>75.900000000000006</v>
      </c>
      <c r="F32" s="10">
        <v>78.400000000000006</v>
      </c>
      <c r="G32" s="10">
        <v>78.900000000000006</v>
      </c>
      <c r="H32" s="10">
        <v>82.1</v>
      </c>
      <c r="I32" s="10">
        <v>82.8</v>
      </c>
      <c r="J32" s="10">
        <v>83.4</v>
      </c>
      <c r="K32" s="10">
        <v>85.4</v>
      </c>
      <c r="L32" s="10">
        <v>86.1</v>
      </c>
      <c r="M32" s="10">
        <v>88.1</v>
      </c>
      <c r="N32" s="10">
        <v>89.2</v>
      </c>
      <c r="O32" s="10">
        <v>89.8</v>
      </c>
      <c r="P32" s="10">
        <v>93.5</v>
      </c>
      <c r="Q32" s="10">
        <v>94.1</v>
      </c>
      <c r="R32" s="10">
        <v>93.1</v>
      </c>
      <c r="S32" s="10">
        <v>91.4</v>
      </c>
      <c r="T32" s="10">
        <v>89.2</v>
      </c>
      <c r="U32" s="10">
        <v>89</v>
      </c>
      <c r="V32" s="10"/>
      <c r="W32" s="10"/>
      <c r="X32" s="10"/>
      <c r="Y32" s="10"/>
      <c r="Z32" s="10"/>
      <c r="AA32" s="10"/>
      <c r="AB32" s="10"/>
      <c r="AC32" s="10"/>
      <c r="AD32" s="10"/>
    </row>
    <row r="33" spans="1:40" x14ac:dyDescent="0.35">
      <c r="A33" t="s">
        <v>86</v>
      </c>
      <c r="B33" s="10">
        <v>58.4</v>
      </c>
      <c r="C33" s="10">
        <v>59.6</v>
      </c>
      <c r="D33" s="10">
        <v>62.6</v>
      </c>
      <c r="E33" s="10">
        <v>63.7</v>
      </c>
      <c r="F33" s="10">
        <v>64.7</v>
      </c>
      <c r="G33" s="10">
        <v>64.3</v>
      </c>
      <c r="H33" s="10">
        <v>67.8</v>
      </c>
      <c r="I33" s="10">
        <v>67</v>
      </c>
      <c r="J33" s="10">
        <v>68.599999999999994</v>
      </c>
      <c r="K33" s="10">
        <v>70.5</v>
      </c>
      <c r="L33" s="10">
        <v>72.2</v>
      </c>
      <c r="M33" s="10">
        <v>74.599999999999994</v>
      </c>
      <c r="N33" s="10">
        <v>75.599999999999994</v>
      </c>
      <c r="O33" s="10">
        <v>75.7</v>
      </c>
      <c r="P33" s="10">
        <v>80.5</v>
      </c>
      <c r="Q33" s="10">
        <v>82.5</v>
      </c>
      <c r="R33" s="10">
        <v>81.099999999999994</v>
      </c>
      <c r="S33" s="10">
        <v>79.400000000000006</v>
      </c>
      <c r="T33" s="10">
        <v>75.3</v>
      </c>
      <c r="U33" s="10">
        <v>75</v>
      </c>
      <c r="V33" s="10"/>
      <c r="W33" s="10"/>
      <c r="X33" s="10"/>
      <c r="Y33" s="10"/>
      <c r="Z33" s="10"/>
      <c r="AA33" s="10"/>
      <c r="AB33" s="10"/>
      <c r="AC33" s="10"/>
      <c r="AD33" s="10"/>
    </row>
    <row r="34" spans="1:40" x14ac:dyDescent="0.35">
      <c r="A34" t="s">
        <v>87</v>
      </c>
      <c r="B34" s="10">
        <v>91.8</v>
      </c>
      <c r="C34" s="10">
        <v>91.9</v>
      </c>
      <c r="D34" s="10">
        <v>92.7</v>
      </c>
      <c r="E34" s="10">
        <v>93.7</v>
      </c>
      <c r="F34" s="10">
        <v>94.8</v>
      </c>
      <c r="G34" s="10">
        <v>95.2</v>
      </c>
      <c r="H34" s="10">
        <v>95.8</v>
      </c>
      <c r="I34" s="10">
        <v>96</v>
      </c>
      <c r="J34" s="10">
        <v>96.5</v>
      </c>
      <c r="K34" s="10">
        <v>96.7</v>
      </c>
      <c r="L34" s="10">
        <v>96.7</v>
      </c>
      <c r="M34" s="10">
        <v>97.5</v>
      </c>
      <c r="N34" s="10">
        <v>97.4</v>
      </c>
      <c r="O34" s="10">
        <v>97.7</v>
      </c>
      <c r="P34" s="10">
        <v>98</v>
      </c>
      <c r="Q34" s="10">
        <v>98</v>
      </c>
      <c r="R34" s="10">
        <v>97.1</v>
      </c>
      <c r="S34" s="10">
        <v>97.1</v>
      </c>
      <c r="T34" s="10">
        <v>96.6</v>
      </c>
      <c r="U34" s="10">
        <v>96.3</v>
      </c>
      <c r="V34" s="10"/>
      <c r="W34" s="10"/>
      <c r="X34" s="10"/>
      <c r="Y34" s="10"/>
      <c r="Z34" s="10"/>
      <c r="AA34" s="10"/>
      <c r="AB34" s="10"/>
      <c r="AC34" s="10"/>
      <c r="AD34" s="10"/>
    </row>
    <row r="35" spans="1:40" x14ac:dyDescent="0.35">
      <c r="A35" t="s">
        <v>88</v>
      </c>
      <c r="B35" s="10">
        <v>2.8</v>
      </c>
      <c r="C35" s="10">
        <v>2.5</v>
      </c>
      <c r="D35" s="10">
        <v>2.5</v>
      </c>
      <c r="E35" s="10">
        <v>2.2000000000000002</v>
      </c>
      <c r="F35" s="10">
        <v>1.5</v>
      </c>
      <c r="G35" s="10">
        <v>1.7</v>
      </c>
      <c r="H35" s="10">
        <v>1.5</v>
      </c>
      <c r="I35" s="10">
        <v>1.2</v>
      </c>
      <c r="J35" s="10">
        <v>0.8</v>
      </c>
      <c r="K35" s="10">
        <v>0.5</v>
      </c>
      <c r="L35" s="10">
        <v>0.3</v>
      </c>
      <c r="M35" s="10">
        <v>0.5</v>
      </c>
      <c r="N35" s="10">
        <v>0.6</v>
      </c>
      <c r="O35" s="10">
        <v>0.6</v>
      </c>
      <c r="P35" s="10">
        <v>0.6</v>
      </c>
      <c r="Q35" s="10">
        <v>0.6</v>
      </c>
      <c r="R35" s="10">
        <v>0.8</v>
      </c>
      <c r="S35" s="10">
        <v>0.8</v>
      </c>
      <c r="T35" s="10">
        <v>1.1000000000000001</v>
      </c>
      <c r="U35" s="10">
        <v>1.4</v>
      </c>
      <c r="V35" s="10"/>
      <c r="W35" s="10"/>
      <c r="X35" s="10"/>
      <c r="Y35" s="10"/>
      <c r="Z35" s="10"/>
      <c r="AA35" s="10"/>
      <c r="AB35" s="10"/>
      <c r="AC35" s="10"/>
      <c r="AD35" s="10"/>
    </row>
    <row r="36" spans="1:40" x14ac:dyDescent="0.35">
      <c r="A36" t="s">
        <v>89</v>
      </c>
      <c r="B36" s="10">
        <v>2.1</v>
      </c>
      <c r="C36" s="10">
        <v>2</v>
      </c>
      <c r="D36" s="10">
        <v>2.1</v>
      </c>
      <c r="E36" s="10">
        <v>1.9</v>
      </c>
      <c r="F36" s="10">
        <v>1.3</v>
      </c>
      <c r="G36" s="10">
        <v>1.5</v>
      </c>
      <c r="H36" s="10">
        <v>1.3</v>
      </c>
      <c r="I36" s="10">
        <v>1</v>
      </c>
      <c r="J36" s="10">
        <v>0.7</v>
      </c>
      <c r="K36" s="10">
        <v>0.4</v>
      </c>
      <c r="L36" s="10">
        <v>0.2</v>
      </c>
      <c r="M36" s="10">
        <v>0.2</v>
      </c>
      <c r="N36" s="10">
        <v>0.5</v>
      </c>
      <c r="O36" s="10">
        <v>0.5</v>
      </c>
      <c r="P36" s="10">
        <v>0.5</v>
      </c>
      <c r="Q36" s="10">
        <v>0.5</v>
      </c>
      <c r="R36" s="10">
        <v>0.7</v>
      </c>
      <c r="S36" s="10">
        <v>0.7</v>
      </c>
      <c r="T36" s="10">
        <v>0.9</v>
      </c>
      <c r="U36" s="10">
        <v>1.3</v>
      </c>
      <c r="V36" s="10"/>
      <c r="W36" s="10"/>
      <c r="X36" s="10"/>
      <c r="Y36" s="10"/>
      <c r="Z36" s="10"/>
      <c r="AA36" s="10"/>
      <c r="AB36" s="10"/>
      <c r="AC36" s="10"/>
      <c r="AD36" s="10"/>
    </row>
    <row r="37" spans="1:40" x14ac:dyDescent="0.35">
      <c r="A37" t="s">
        <v>193</v>
      </c>
      <c r="B37" s="9">
        <v>12491</v>
      </c>
      <c r="C37" s="9">
        <v>12211</v>
      </c>
      <c r="D37" s="9">
        <v>11955</v>
      </c>
      <c r="E37" s="9">
        <v>11671</v>
      </c>
      <c r="F37" s="9">
        <v>11444</v>
      </c>
      <c r="G37" s="9">
        <v>11313</v>
      </c>
      <c r="H37" s="9">
        <v>11153</v>
      </c>
      <c r="I37" s="9">
        <v>11255</v>
      </c>
      <c r="J37" s="9">
        <v>11004</v>
      </c>
      <c r="K37" s="9">
        <v>10968</v>
      </c>
      <c r="L37" s="9">
        <v>11184</v>
      </c>
      <c r="M37" s="9">
        <v>10798</v>
      </c>
      <c r="N37" s="9">
        <v>10381</v>
      </c>
      <c r="O37" s="9">
        <v>10660</v>
      </c>
      <c r="P37" s="9">
        <v>10195</v>
      </c>
      <c r="Q37" s="9">
        <v>10527</v>
      </c>
      <c r="R37" s="9">
        <v>11347</v>
      </c>
      <c r="S37" s="9">
        <v>11319</v>
      </c>
      <c r="T37" s="9">
        <v>11689</v>
      </c>
      <c r="U37" s="9">
        <v>11772</v>
      </c>
      <c r="V37" s="9"/>
      <c r="W37" s="9"/>
      <c r="X37" s="9"/>
      <c r="Y37" s="9"/>
      <c r="Z37" s="9"/>
      <c r="AA37" s="9"/>
      <c r="AB37" s="9"/>
      <c r="AC37" s="9"/>
      <c r="AD37" s="9"/>
      <c r="AE37" s="9"/>
      <c r="AF37" s="9"/>
      <c r="AG37" s="9"/>
      <c r="AH37" s="9"/>
      <c r="AI37" s="9"/>
      <c r="AJ37" s="9"/>
      <c r="AK37" s="9"/>
      <c r="AL37" s="9"/>
      <c r="AM37" s="9"/>
      <c r="AN37" s="9"/>
    </row>
    <row r="38" spans="1:40" x14ac:dyDescent="0.3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40" x14ac:dyDescent="0.3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40" x14ac:dyDescent="0.3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40" x14ac:dyDescent="0.3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40" x14ac:dyDescent="0.35">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40" x14ac:dyDescent="0.3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40" x14ac:dyDescent="0.3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40" x14ac:dyDescent="0.3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40" x14ac:dyDescent="0.35">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40" x14ac:dyDescent="0.35">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40" x14ac:dyDescent="0.3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2:30" x14ac:dyDescent="0.35">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2:30" x14ac:dyDescent="0.35">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2:30" x14ac:dyDescent="0.35">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2:30" x14ac:dyDescent="0.3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2:30" x14ac:dyDescent="0.3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2:30" x14ac:dyDescent="0.3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2:30" x14ac:dyDescent="0.35">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2:30" x14ac:dyDescent="0.3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2:30" x14ac:dyDescent="0.35">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2:30" x14ac:dyDescent="0.3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2:30" x14ac:dyDescent="0.3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2:30" x14ac:dyDescent="0.35">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2:30" x14ac:dyDescent="0.35">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2:30" x14ac:dyDescent="0.3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2:30" x14ac:dyDescent="0.35">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2:30" x14ac:dyDescent="0.3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2:30" x14ac:dyDescent="0.3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sheetData>
  <pageMargins left="0.7" right="0.7" top="0.75" bottom="0.75" header="0.3" footer="0.3"/>
  <pageSetup paperSize="9" orientation="portrait" horizontalDpi="300" verticalDpi="300"/>
  <tableParts count="3">
    <tablePart r:id="rId1"/>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5"/>
  <sheetViews>
    <sheetView workbookViewId="0"/>
  </sheetViews>
  <sheetFormatPr defaultColWidth="11.07421875" defaultRowHeight="15.5" x14ac:dyDescent="0.35"/>
  <cols>
    <col min="1" max="1" width="33.69140625" customWidth="1"/>
  </cols>
  <sheetData>
    <row r="1" spans="1:7" ht="19" x14ac:dyDescent="0.4">
      <c r="A1" s="3" t="s">
        <v>49</v>
      </c>
    </row>
    <row r="2" spans="1:7" x14ac:dyDescent="0.35">
      <c r="A2" t="s">
        <v>73</v>
      </c>
    </row>
    <row r="3" spans="1:7" ht="30" customHeight="1" x14ac:dyDescent="0.35">
      <c r="A3" s="2" t="s">
        <v>194</v>
      </c>
    </row>
    <row r="4" spans="1:7" ht="31" x14ac:dyDescent="0.35">
      <c r="A4" s="8" t="s">
        <v>195</v>
      </c>
      <c r="B4" s="7" t="s">
        <v>76</v>
      </c>
      <c r="C4" s="7" t="s">
        <v>77</v>
      </c>
      <c r="D4" s="7" t="s">
        <v>78</v>
      </c>
      <c r="E4" s="7" t="s">
        <v>196</v>
      </c>
      <c r="F4" s="7" t="s">
        <v>80</v>
      </c>
      <c r="G4" s="7" t="s">
        <v>81</v>
      </c>
    </row>
    <row r="5" spans="1:7" x14ac:dyDescent="0.35">
      <c r="A5" t="s">
        <v>197</v>
      </c>
      <c r="B5" s="9">
        <v>2999</v>
      </c>
      <c r="C5" s="10">
        <v>59.1</v>
      </c>
      <c r="D5" s="9">
        <v>3654</v>
      </c>
      <c r="E5" s="10">
        <v>75.599999999999994</v>
      </c>
      <c r="F5" s="9">
        <v>6653</v>
      </c>
      <c r="G5" s="10">
        <v>67.099999999999994</v>
      </c>
    </row>
    <row r="6" spans="1:7" x14ac:dyDescent="0.35">
      <c r="A6" t="s">
        <v>198</v>
      </c>
      <c r="B6" s="9">
        <v>1023</v>
      </c>
      <c r="C6" s="10">
        <v>20.2</v>
      </c>
      <c r="D6" s="9">
        <v>766</v>
      </c>
      <c r="E6" s="10">
        <v>15.8</v>
      </c>
      <c r="F6" s="9">
        <v>1789</v>
      </c>
      <c r="G6" s="10">
        <v>18.100000000000001</v>
      </c>
    </row>
    <row r="7" spans="1:7" x14ac:dyDescent="0.35">
      <c r="A7" t="s">
        <v>199</v>
      </c>
      <c r="B7" s="9">
        <v>347</v>
      </c>
      <c r="C7" s="10">
        <v>6.8</v>
      </c>
      <c r="D7" s="9">
        <v>209</v>
      </c>
      <c r="E7" s="10">
        <v>4.3</v>
      </c>
      <c r="F7" s="9">
        <v>556</v>
      </c>
      <c r="G7" s="10">
        <v>5.6</v>
      </c>
    </row>
    <row r="8" spans="1:7" x14ac:dyDescent="0.35">
      <c r="A8" t="s">
        <v>200</v>
      </c>
      <c r="B8" s="9">
        <v>543</v>
      </c>
      <c r="C8" s="10">
        <v>10.7</v>
      </c>
      <c r="D8" s="9">
        <v>115</v>
      </c>
      <c r="E8" s="10">
        <v>2.4</v>
      </c>
      <c r="F8" s="9">
        <v>658</v>
      </c>
      <c r="G8" s="10">
        <v>6.6</v>
      </c>
    </row>
    <row r="9" spans="1:7" x14ac:dyDescent="0.35">
      <c r="A9" t="s">
        <v>201</v>
      </c>
      <c r="B9" s="9">
        <v>63</v>
      </c>
      <c r="C9" s="10">
        <v>1.2</v>
      </c>
      <c r="D9" s="9">
        <v>29</v>
      </c>
      <c r="E9" s="10">
        <v>0.6</v>
      </c>
      <c r="F9" s="9">
        <v>92</v>
      </c>
      <c r="G9" s="10">
        <v>0.9</v>
      </c>
    </row>
    <row r="10" spans="1:7" x14ac:dyDescent="0.35">
      <c r="A10" t="s">
        <v>202</v>
      </c>
      <c r="B10" s="9">
        <v>98</v>
      </c>
      <c r="C10" s="10">
        <v>1.9</v>
      </c>
      <c r="D10" s="9">
        <v>62</v>
      </c>
      <c r="E10" s="10">
        <v>1.3</v>
      </c>
      <c r="F10" s="9">
        <v>160</v>
      </c>
      <c r="G10" s="10">
        <v>1.6</v>
      </c>
    </row>
    <row r="11" spans="1:7" x14ac:dyDescent="0.35">
      <c r="A11" t="s">
        <v>90</v>
      </c>
      <c r="B11" s="9">
        <v>5073</v>
      </c>
      <c r="C11" s="10">
        <v>100</v>
      </c>
      <c r="D11" s="9">
        <v>4835</v>
      </c>
      <c r="E11" s="10">
        <v>100</v>
      </c>
      <c r="F11" s="9">
        <v>9908</v>
      </c>
      <c r="G11" s="10">
        <v>100</v>
      </c>
    </row>
    <row r="12" spans="1:7" x14ac:dyDescent="0.35">
      <c r="B12" s="9"/>
      <c r="C12" s="10"/>
      <c r="D12" s="9"/>
      <c r="E12" s="10"/>
      <c r="F12" s="9"/>
      <c r="G12" s="10"/>
    </row>
    <row r="13" spans="1:7" ht="30" customHeight="1" x14ac:dyDescent="0.35">
      <c r="A13" s="2" t="s">
        <v>203</v>
      </c>
      <c r="B13" s="9"/>
      <c r="C13" s="10"/>
      <c r="D13" s="9"/>
      <c r="E13" s="10"/>
      <c r="F13" s="9"/>
      <c r="G13" s="10"/>
    </row>
    <row r="14" spans="1:7" ht="31" x14ac:dyDescent="0.35">
      <c r="A14" s="8" t="s">
        <v>195</v>
      </c>
      <c r="B14" s="7" t="s">
        <v>76</v>
      </c>
      <c r="C14" s="7" t="s">
        <v>77</v>
      </c>
      <c r="D14" s="7" t="s">
        <v>78</v>
      </c>
      <c r="E14" s="7" t="s">
        <v>196</v>
      </c>
      <c r="F14" s="7" t="s">
        <v>80</v>
      </c>
      <c r="G14" s="7" t="s">
        <v>81</v>
      </c>
    </row>
    <row r="15" spans="1:7" x14ac:dyDescent="0.35">
      <c r="A15" t="s">
        <v>197</v>
      </c>
      <c r="B15" s="9">
        <v>1075</v>
      </c>
      <c r="C15" s="10">
        <v>14.7</v>
      </c>
      <c r="D15" s="9">
        <v>1990</v>
      </c>
      <c r="E15" s="10">
        <v>28.7</v>
      </c>
      <c r="F15" s="9">
        <v>3065</v>
      </c>
      <c r="G15" s="10">
        <v>21.5</v>
      </c>
    </row>
    <row r="16" spans="1:7" x14ac:dyDescent="0.35">
      <c r="A16" t="s">
        <v>198</v>
      </c>
      <c r="B16" s="9">
        <v>2910</v>
      </c>
      <c r="C16" s="10">
        <v>39.9</v>
      </c>
      <c r="D16" s="9">
        <v>3022</v>
      </c>
      <c r="E16" s="10">
        <v>43.6</v>
      </c>
      <c r="F16" s="9">
        <v>5932</v>
      </c>
      <c r="G16" s="10">
        <v>41.7</v>
      </c>
    </row>
    <row r="17" spans="1:7" x14ac:dyDescent="0.35">
      <c r="A17" t="s">
        <v>199</v>
      </c>
      <c r="B17" s="9">
        <v>1118</v>
      </c>
      <c r="C17" s="10">
        <v>15.3</v>
      </c>
      <c r="D17" s="9">
        <v>893</v>
      </c>
      <c r="E17" s="10">
        <v>12.9</v>
      </c>
      <c r="F17" s="9">
        <v>2011</v>
      </c>
      <c r="G17" s="10">
        <v>14.1</v>
      </c>
    </row>
    <row r="18" spans="1:7" x14ac:dyDescent="0.35">
      <c r="A18" t="s">
        <v>200</v>
      </c>
      <c r="B18" s="9">
        <v>1762</v>
      </c>
      <c r="C18" s="10">
        <v>24.1</v>
      </c>
      <c r="D18" s="9">
        <v>645</v>
      </c>
      <c r="E18" s="10">
        <v>9.3000000000000007</v>
      </c>
      <c r="F18" s="9">
        <v>2407</v>
      </c>
      <c r="G18" s="10">
        <v>16.899999999999999</v>
      </c>
    </row>
    <row r="19" spans="1:7" x14ac:dyDescent="0.35">
      <c r="A19" t="s">
        <v>201</v>
      </c>
      <c r="B19" s="9">
        <v>296</v>
      </c>
      <c r="C19" s="10">
        <v>4.0999999999999996</v>
      </c>
      <c r="D19" s="9">
        <v>220</v>
      </c>
      <c r="E19" s="10">
        <v>3.2</v>
      </c>
      <c r="F19" s="9">
        <v>516</v>
      </c>
      <c r="G19" s="10">
        <v>3.6</v>
      </c>
    </row>
    <row r="20" spans="1:7" x14ac:dyDescent="0.35">
      <c r="A20" t="s">
        <v>202</v>
      </c>
      <c r="B20" s="9">
        <v>139</v>
      </c>
      <c r="C20" s="10">
        <v>1.9</v>
      </c>
      <c r="D20" s="9">
        <v>167</v>
      </c>
      <c r="E20" s="10">
        <v>2.4</v>
      </c>
      <c r="F20" s="9">
        <v>306</v>
      </c>
      <c r="G20" s="10">
        <v>2.1</v>
      </c>
    </row>
    <row r="21" spans="1:7" x14ac:dyDescent="0.35">
      <c r="A21" t="s">
        <v>92</v>
      </c>
      <c r="B21" s="9">
        <v>7300</v>
      </c>
      <c r="C21" s="10">
        <v>100</v>
      </c>
      <c r="D21" s="9">
        <v>6937</v>
      </c>
      <c r="E21" s="10">
        <v>100</v>
      </c>
      <c r="F21" s="9">
        <v>14237</v>
      </c>
      <c r="G21" s="10">
        <v>100</v>
      </c>
    </row>
    <row r="22" spans="1:7" x14ac:dyDescent="0.35">
      <c r="B22" s="9"/>
      <c r="C22" s="10"/>
      <c r="D22" s="9"/>
      <c r="E22" s="10"/>
      <c r="F22" s="9"/>
      <c r="G22" s="10"/>
    </row>
    <row r="23" spans="1:7" ht="30" customHeight="1" x14ac:dyDescent="0.35">
      <c r="A23" s="2" t="s">
        <v>204</v>
      </c>
      <c r="B23" s="9"/>
      <c r="C23" s="10"/>
      <c r="D23" s="9"/>
      <c r="E23" s="10"/>
      <c r="F23" s="9"/>
      <c r="G23" s="10"/>
    </row>
    <row r="24" spans="1:7" ht="31" x14ac:dyDescent="0.35">
      <c r="A24" s="8" t="s">
        <v>195</v>
      </c>
      <c r="B24" s="7" t="s">
        <v>76</v>
      </c>
      <c r="C24" s="7" t="s">
        <v>77</v>
      </c>
      <c r="D24" s="7" t="s">
        <v>78</v>
      </c>
      <c r="E24" s="7" t="s">
        <v>196</v>
      </c>
      <c r="F24" s="7" t="s">
        <v>80</v>
      </c>
      <c r="G24" s="7" t="s">
        <v>81</v>
      </c>
    </row>
    <row r="25" spans="1:7" x14ac:dyDescent="0.35">
      <c r="A25" t="s">
        <v>197</v>
      </c>
      <c r="B25" s="9">
        <v>4074</v>
      </c>
      <c r="C25" s="10">
        <v>32.9</v>
      </c>
      <c r="D25" s="9">
        <v>5644</v>
      </c>
      <c r="E25" s="10">
        <v>47.9</v>
      </c>
      <c r="F25" s="9">
        <v>9718</v>
      </c>
      <c r="G25" s="10">
        <v>40.200000000000003</v>
      </c>
    </row>
    <row r="26" spans="1:7" x14ac:dyDescent="0.35">
      <c r="A26" t="s">
        <v>198</v>
      </c>
      <c r="B26" s="9">
        <v>3933</v>
      </c>
      <c r="C26" s="10">
        <v>31.8</v>
      </c>
      <c r="D26" s="9">
        <v>3788</v>
      </c>
      <c r="E26" s="10">
        <v>32.200000000000003</v>
      </c>
      <c r="F26" s="9">
        <v>7721</v>
      </c>
      <c r="G26" s="10">
        <v>32</v>
      </c>
    </row>
    <row r="27" spans="1:7" x14ac:dyDescent="0.35">
      <c r="A27" t="s">
        <v>199</v>
      </c>
      <c r="B27" s="9">
        <v>1465</v>
      </c>
      <c r="C27" s="10">
        <v>11.8</v>
      </c>
      <c r="D27" s="9">
        <v>1102</v>
      </c>
      <c r="E27" s="10">
        <v>9.4</v>
      </c>
      <c r="F27" s="9">
        <v>2567</v>
      </c>
      <c r="G27" s="10">
        <v>10.6</v>
      </c>
    </row>
    <row r="28" spans="1:7" x14ac:dyDescent="0.35">
      <c r="A28" t="s">
        <v>200</v>
      </c>
      <c r="B28" s="9">
        <v>2305</v>
      </c>
      <c r="C28" s="10">
        <v>18.600000000000001</v>
      </c>
      <c r="D28" s="9">
        <v>760</v>
      </c>
      <c r="E28" s="10">
        <v>6.5</v>
      </c>
      <c r="F28" s="9">
        <v>3065</v>
      </c>
      <c r="G28" s="10">
        <v>12.7</v>
      </c>
    </row>
    <row r="29" spans="1:7" x14ac:dyDescent="0.35">
      <c r="A29" t="s">
        <v>201</v>
      </c>
      <c r="B29" s="9">
        <v>359</v>
      </c>
      <c r="C29" s="10">
        <v>2.9</v>
      </c>
      <c r="D29" s="9">
        <v>249</v>
      </c>
      <c r="E29" s="10">
        <v>2.1</v>
      </c>
      <c r="F29" s="9">
        <v>608</v>
      </c>
      <c r="G29" s="10">
        <v>2.5</v>
      </c>
    </row>
    <row r="30" spans="1:7" x14ac:dyDescent="0.35">
      <c r="A30" t="s">
        <v>202</v>
      </c>
      <c r="B30" s="9">
        <v>237</v>
      </c>
      <c r="C30" s="10">
        <v>1.9</v>
      </c>
      <c r="D30" s="9">
        <v>229</v>
      </c>
      <c r="E30" s="10">
        <v>1.9</v>
      </c>
      <c r="F30" s="9">
        <v>466</v>
      </c>
      <c r="G30" s="10">
        <v>1.9</v>
      </c>
    </row>
    <row r="31" spans="1:7" x14ac:dyDescent="0.35">
      <c r="A31" t="s">
        <v>205</v>
      </c>
      <c r="B31" s="9">
        <v>12373</v>
      </c>
      <c r="C31" s="10">
        <v>100</v>
      </c>
      <c r="D31" s="9">
        <v>11772</v>
      </c>
      <c r="E31" s="10">
        <v>100</v>
      </c>
      <c r="F31" s="9">
        <v>24145</v>
      </c>
      <c r="G31" s="10">
        <v>100</v>
      </c>
    </row>
    <row r="32" spans="1:7" x14ac:dyDescent="0.35">
      <c r="B32" s="9"/>
      <c r="C32" s="10"/>
      <c r="D32" s="9"/>
      <c r="E32" s="10"/>
      <c r="F32" s="9"/>
      <c r="G32" s="10"/>
    </row>
    <row r="33" spans="2:7" x14ac:dyDescent="0.35">
      <c r="B33" s="9"/>
      <c r="C33" s="10"/>
      <c r="D33" s="9"/>
      <c r="E33" s="10"/>
      <c r="F33" s="9"/>
      <c r="G33" s="10"/>
    </row>
    <row r="34" spans="2:7" x14ac:dyDescent="0.35">
      <c r="B34" s="9"/>
      <c r="C34" s="10"/>
      <c r="D34" s="9"/>
      <c r="E34" s="10"/>
      <c r="F34" s="9"/>
      <c r="G34" s="10"/>
    </row>
    <row r="35" spans="2:7" x14ac:dyDescent="0.35">
      <c r="B35" s="9"/>
      <c r="C35" s="10"/>
      <c r="D35" s="9"/>
      <c r="E35" s="10"/>
      <c r="F35" s="9"/>
      <c r="G35" s="10"/>
    </row>
    <row r="36" spans="2:7" x14ac:dyDescent="0.35">
      <c r="B36" s="9"/>
      <c r="C36" s="10"/>
      <c r="D36" s="9"/>
      <c r="E36" s="10"/>
      <c r="F36" s="9"/>
      <c r="G36" s="10"/>
    </row>
    <row r="37" spans="2:7" x14ac:dyDescent="0.35">
      <c r="B37" s="9"/>
      <c r="C37" s="10"/>
      <c r="D37" s="9"/>
      <c r="E37" s="10"/>
      <c r="F37" s="9"/>
      <c r="G37" s="10"/>
    </row>
    <row r="38" spans="2:7" x14ac:dyDescent="0.35">
      <c r="B38" s="9"/>
      <c r="C38" s="10"/>
      <c r="D38" s="9"/>
      <c r="E38" s="10"/>
      <c r="F38" s="9"/>
      <c r="G38" s="10"/>
    </row>
    <row r="39" spans="2:7" x14ac:dyDescent="0.35">
      <c r="B39" s="9"/>
      <c r="C39" s="10"/>
      <c r="D39" s="9"/>
      <c r="E39" s="10"/>
      <c r="F39" s="9"/>
      <c r="G39" s="10"/>
    </row>
    <row r="40" spans="2:7" x14ac:dyDescent="0.35">
      <c r="B40" s="9"/>
      <c r="C40" s="10"/>
      <c r="D40" s="9"/>
      <c r="E40" s="10"/>
      <c r="F40" s="9"/>
      <c r="G40" s="10"/>
    </row>
    <row r="41" spans="2:7" x14ac:dyDescent="0.35">
      <c r="B41" s="9"/>
      <c r="C41" s="10"/>
      <c r="D41" s="9"/>
      <c r="E41" s="10"/>
      <c r="F41" s="9"/>
      <c r="G41" s="10"/>
    </row>
    <row r="42" spans="2:7" x14ac:dyDescent="0.35">
      <c r="B42" s="9"/>
      <c r="C42" s="10"/>
      <c r="D42" s="9"/>
      <c r="E42" s="10"/>
      <c r="F42" s="9"/>
      <c r="G42" s="10"/>
    </row>
    <row r="43" spans="2:7" x14ac:dyDescent="0.35">
      <c r="B43" s="9"/>
      <c r="C43" s="10"/>
      <c r="D43" s="9"/>
      <c r="E43" s="10"/>
      <c r="F43" s="9"/>
      <c r="G43" s="10"/>
    </row>
    <row r="44" spans="2:7" x14ac:dyDescent="0.35">
      <c r="B44" s="9"/>
      <c r="C44" s="10"/>
      <c r="D44" s="9"/>
      <c r="E44" s="10"/>
      <c r="F44" s="9"/>
      <c r="G44" s="10"/>
    </row>
    <row r="45" spans="2:7" x14ac:dyDescent="0.35">
      <c r="B45" s="9"/>
      <c r="C45" s="10"/>
      <c r="D45" s="9"/>
      <c r="E45" s="10"/>
      <c r="F45" s="9"/>
      <c r="G45" s="10"/>
    </row>
    <row r="46" spans="2:7" x14ac:dyDescent="0.35">
      <c r="B46" s="9"/>
      <c r="C46" s="10"/>
      <c r="D46" s="9"/>
      <c r="E46" s="10"/>
      <c r="F46" s="9"/>
      <c r="G46" s="10"/>
    </row>
    <row r="47" spans="2:7" x14ac:dyDescent="0.35">
      <c r="B47" s="9"/>
      <c r="C47" s="10"/>
      <c r="D47" s="9"/>
      <c r="E47" s="10"/>
      <c r="F47" s="9"/>
      <c r="G47" s="10"/>
    </row>
    <row r="48" spans="2:7" x14ac:dyDescent="0.35">
      <c r="B48" s="9"/>
      <c r="C48" s="10"/>
      <c r="D48" s="9"/>
      <c r="E48" s="10"/>
      <c r="F48" s="9"/>
      <c r="G48" s="10"/>
    </row>
    <row r="49" spans="2:7" x14ac:dyDescent="0.35">
      <c r="B49" s="9"/>
      <c r="C49" s="10"/>
      <c r="D49" s="9"/>
      <c r="E49" s="10"/>
      <c r="F49" s="9"/>
      <c r="G49" s="10"/>
    </row>
    <row r="50" spans="2:7" x14ac:dyDescent="0.35">
      <c r="B50" s="9"/>
      <c r="C50" s="10"/>
      <c r="D50" s="9"/>
      <c r="E50" s="10"/>
      <c r="F50" s="9"/>
      <c r="G50" s="10"/>
    </row>
    <row r="51" spans="2:7" x14ac:dyDescent="0.35">
      <c r="B51" s="9"/>
      <c r="C51" s="10"/>
      <c r="D51" s="9"/>
      <c r="E51" s="10"/>
      <c r="F51" s="9"/>
      <c r="G51" s="10"/>
    </row>
    <row r="52" spans="2:7" x14ac:dyDescent="0.35">
      <c r="B52" s="9"/>
      <c r="C52" s="10"/>
      <c r="D52" s="9"/>
      <c r="E52" s="10"/>
      <c r="F52" s="9"/>
      <c r="G52" s="10"/>
    </row>
    <row r="53" spans="2:7" x14ac:dyDescent="0.35">
      <c r="B53" s="9"/>
      <c r="C53" s="10"/>
      <c r="D53" s="9"/>
      <c r="E53" s="10"/>
      <c r="F53" s="9"/>
      <c r="G53" s="10"/>
    </row>
    <row r="54" spans="2:7" x14ac:dyDescent="0.35">
      <c r="B54" s="9"/>
      <c r="C54" s="10"/>
      <c r="D54" s="9"/>
      <c r="E54" s="10"/>
      <c r="F54" s="9"/>
      <c r="G54" s="10"/>
    </row>
    <row r="55" spans="2:7" x14ac:dyDescent="0.35">
      <c r="B55" s="9"/>
      <c r="C55" s="10"/>
      <c r="D55" s="9"/>
      <c r="E55" s="10"/>
      <c r="F55" s="9"/>
      <c r="G55" s="10"/>
    </row>
  </sheetData>
  <pageMargins left="0.7" right="0.7" top="0.75" bottom="0.75" header="0.3" footer="0.3"/>
  <pageSetup paperSize="9" orientation="portrait" horizontalDpi="300" verticalDpi="300"/>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5"/>
  <sheetViews>
    <sheetView workbookViewId="0"/>
  </sheetViews>
  <sheetFormatPr defaultColWidth="11.07421875" defaultRowHeight="15.5" x14ac:dyDescent="0.35"/>
  <cols>
    <col min="1" max="1" width="33.69140625" customWidth="1"/>
  </cols>
  <sheetData>
    <row r="1" spans="1:7" ht="19" x14ac:dyDescent="0.4">
      <c r="A1" s="3" t="s">
        <v>51</v>
      </c>
    </row>
    <row r="2" spans="1:7" x14ac:dyDescent="0.35">
      <c r="A2" t="s">
        <v>73</v>
      </c>
    </row>
    <row r="3" spans="1:7" ht="30" customHeight="1" x14ac:dyDescent="0.35">
      <c r="A3" s="2" t="s">
        <v>206</v>
      </c>
    </row>
    <row r="4" spans="1:7" ht="31" x14ac:dyDescent="0.35">
      <c r="A4" s="8" t="s">
        <v>195</v>
      </c>
      <c r="B4" s="7" t="s">
        <v>76</v>
      </c>
      <c r="C4" s="7" t="s">
        <v>77</v>
      </c>
      <c r="D4" s="7" t="s">
        <v>78</v>
      </c>
      <c r="E4" s="7" t="s">
        <v>196</v>
      </c>
      <c r="F4" s="7" t="s">
        <v>80</v>
      </c>
      <c r="G4" s="7" t="s">
        <v>81</v>
      </c>
    </row>
    <row r="5" spans="1:7" x14ac:dyDescent="0.35">
      <c r="A5" t="s">
        <v>197</v>
      </c>
      <c r="B5" s="9">
        <v>1228</v>
      </c>
      <c r="C5" s="10">
        <v>29.7</v>
      </c>
      <c r="D5" s="9">
        <v>1836</v>
      </c>
      <c r="E5" s="10">
        <v>44.8</v>
      </c>
      <c r="F5" s="9">
        <v>3064</v>
      </c>
      <c r="G5" s="10">
        <v>37.200000000000003</v>
      </c>
    </row>
    <row r="6" spans="1:7" x14ac:dyDescent="0.35">
      <c r="A6" t="s">
        <v>198</v>
      </c>
      <c r="B6" s="9">
        <v>1444</v>
      </c>
      <c r="C6" s="10">
        <v>34.9</v>
      </c>
      <c r="D6" s="9">
        <v>1505</v>
      </c>
      <c r="E6" s="10">
        <v>36.700000000000003</v>
      </c>
      <c r="F6" s="9">
        <v>2949</v>
      </c>
      <c r="G6" s="10">
        <v>35.799999999999997</v>
      </c>
    </row>
    <row r="7" spans="1:7" x14ac:dyDescent="0.35">
      <c r="A7" t="s">
        <v>199</v>
      </c>
      <c r="B7" s="9">
        <v>539</v>
      </c>
      <c r="C7" s="10">
        <v>13</v>
      </c>
      <c r="D7" s="9">
        <v>383</v>
      </c>
      <c r="E7" s="10">
        <v>9.4</v>
      </c>
      <c r="F7" s="9">
        <v>922</v>
      </c>
      <c r="G7" s="10">
        <v>11.2</v>
      </c>
    </row>
    <row r="8" spans="1:7" x14ac:dyDescent="0.35">
      <c r="A8" t="s">
        <v>200</v>
      </c>
      <c r="B8" s="9">
        <v>734</v>
      </c>
      <c r="C8" s="10">
        <v>17.7</v>
      </c>
      <c r="D8" s="9">
        <v>216</v>
      </c>
      <c r="E8" s="10">
        <v>5.3</v>
      </c>
      <c r="F8" s="9">
        <v>950</v>
      </c>
      <c r="G8" s="10">
        <v>11.5</v>
      </c>
    </row>
    <row r="9" spans="1:7" x14ac:dyDescent="0.35">
      <c r="A9" t="s">
        <v>201</v>
      </c>
      <c r="B9" s="9">
        <v>123</v>
      </c>
      <c r="C9" s="10">
        <v>3</v>
      </c>
      <c r="D9" s="9">
        <v>75</v>
      </c>
      <c r="E9" s="10">
        <v>1.8</v>
      </c>
      <c r="F9" s="9">
        <v>198</v>
      </c>
      <c r="G9" s="10">
        <v>2.4</v>
      </c>
    </row>
    <row r="10" spans="1:7" x14ac:dyDescent="0.35">
      <c r="A10" t="s">
        <v>202</v>
      </c>
      <c r="B10" s="9">
        <v>71</v>
      </c>
      <c r="C10" s="10">
        <v>1.7</v>
      </c>
      <c r="D10" s="9">
        <v>81</v>
      </c>
      <c r="E10" s="10">
        <v>2</v>
      </c>
      <c r="F10" s="9">
        <v>152</v>
      </c>
      <c r="G10" s="10">
        <v>1.8</v>
      </c>
    </row>
    <row r="11" spans="1:7" x14ac:dyDescent="0.35">
      <c r="A11" t="s">
        <v>117</v>
      </c>
      <c r="B11" s="9">
        <v>4139</v>
      </c>
      <c r="C11" s="10">
        <v>100</v>
      </c>
      <c r="D11" s="9">
        <v>4096</v>
      </c>
      <c r="E11" s="10">
        <v>100</v>
      </c>
      <c r="F11" s="9">
        <v>8235</v>
      </c>
      <c r="G11" s="10">
        <v>100</v>
      </c>
    </row>
    <row r="12" spans="1:7" x14ac:dyDescent="0.35">
      <c r="B12" s="9"/>
      <c r="C12" s="10"/>
      <c r="D12" s="9"/>
      <c r="E12" s="10"/>
      <c r="F12" s="9"/>
      <c r="G12" s="10"/>
    </row>
    <row r="13" spans="1:7" ht="30" customHeight="1" x14ac:dyDescent="0.35">
      <c r="A13" s="2" t="s">
        <v>207</v>
      </c>
      <c r="B13" s="9"/>
      <c r="C13" s="10"/>
      <c r="D13" s="9"/>
      <c r="E13" s="10"/>
      <c r="F13" s="9"/>
      <c r="G13" s="10"/>
    </row>
    <row r="14" spans="1:7" ht="31" x14ac:dyDescent="0.35">
      <c r="A14" s="8" t="s">
        <v>195</v>
      </c>
      <c r="B14" s="7" t="s">
        <v>76</v>
      </c>
      <c r="C14" s="7" t="s">
        <v>77</v>
      </c>
      <c r="D14" s="7" t="s">
        <v>78</v>
      </c>
      <c r="E14" s="7" t="s">
        <v>196</v>
      </c>
      <c r="F14" s="7" t="s">
        <v>80</v>
      </c>
      <c r="G14" s="7" t="s">
        <v>81</v>
      </c>
    </row>
    <row r="15" spans="1:7" x14ac:dyDescent="0.35">
      <c r="A15" t="s">
        <v>197</v>
      </c>
      <c r="B15" s="9">
        <v>2217</v>
      </c>
      <c r="C15" s="10">
        <v>36</v>
      </c>
      <c r="D15" s="9">
        <v>3017</v>
      </c>
      <c r="E15" s="10">
        <v>51.2</v>
      </c>
      <c r="F15" s="9">
        <v>5234</v>
      </c>
      <c r="G15" s="10">
        <v>43.4</v>
      </c>
    </row>
    <row r="16" spans="1:7" x14ac:dyDescent="0.35">
      <c r="A16" t="s">
        <v>198</v>
      </c>
      <c r="B16" s="9">
        <v>1732</v>
      </c>
      <c r="C16" s="10">
        <v>28.1</v>
      </c>
      <c r="D16" s="9">
        <v>1611</v>
      </c>
      <c r="E16" s="10">
        <v>27.3</v>
      </c>
      <c r="F16" s="9">
        <v>3343</v>
      </c>
      <c r="G16" s="10">
        <v>27.7</v>
      </c>
    </row>
    <row r="17" spans="1:7" x14ac:dyDescent="0.35">
      <c r="A17" t="s">
        <v>199</v>
      </c>
      <c r="B17" s="9">
        <v>653</v>
      </c>
      <c r="C17" s="10">
        <v>10.6</v>
      </c>
      <c r="D17" s="9">
        <v>580</v>
      </c>
      <c r="E17" s="10">
        <v>9.8000000000000007</v>
      </c>
      <c r="F17" s="9">
        <v>1233</v>
      </c>
      <c r="G17" s="10">
        <v>10.199999999999999</v>
      </c>
    </row>
    <row r="18" spans="1:7" x14ac:dyDescent="0.35">
      <c r="A18" t="s">
        <v>200</v>
      </c>
      <c r="B18" s="9">
        <v>1288</v>
      </c>
      <c r="C18" s="10">
        <v>20.9</v>
      </c>
      <c r="D18" s="9">
        <v>455</v>
      </c>
      <c r="E18" s="10">
        <v>7.7</v>
      </c>
      <c r="F18" s="9">
        <v>1743</v>
      </c>
      <c r="G18" s="10">
        <v>14.5</v>
      </c>
    </row>
    <row r="19" spans="1:7" x14ac:dyDescent="0.35">
      <c r="A19" t="s">
        <v>201</v>
      </c>
      <c r="B19" s="9">
        <v>160</v>
      </c>
      <c r="C19" s="10">
        <v>2.6</v>
      </c>
      <c r="D19" s="9">
        <v>134</v>
      </c>
      <c r="E19" s="10">
        <v>2.2999999999999998</v>
      </c>
      <c r="F19" s="9">
        <v>294</v>
      </c>
      <c r="G19" s="10">
        <v>2.4</v>
      </c>
    </row>
    <row r="20" spans="1:7" x14ac:dyDescent="0.35">
      <c r="A20" t="s">
        <v>202</v>
      </c>
      <c r="B20" s="9">
        <v>110</v>
      </c>
      <c r="C20" s="10">
        <v>1.8</v>
      </c>
      <c r="D20" s="9">
        <v>97</v>
      </c>
      <c r="E20" s="10">
        <v>1.6</v>
      </c>
      <c r="F20" s="9">
        <v>207</v>
      </c>
      <c r="G20" s="10">
        <v>1.7</v>
      </c>
    </row>
    <row r="21" spans="1:7" x14ac:dyDescent="0.35">
      <c r="A21" t="s">
        <v>117</v>
      </c>
      <c r="B21" s="9">
        <v>6160</v>
      </c>
      <c r="C21" s="10">
        <v>100</v>
      </c>
      <c r="D21" s="9">
        <v>5894</v>
      </c>
      <c r="E21" s="10">
        <v>100</v>
      </c>
      <c r="F21" s="9">
        <v>12054</v>
      </c>
      <c r="G21" s="10">
        <v>100</v>
      </c>
    </row>
    <row r="22" spans="1:7" x14ac:dyDescent="0.35">
      <c r="B22" s="9"/>
      <c r="C22" s="10"/>
      <c r="D22" s="9"/>
      <c r="E22" s="10"/>
      <c r="F22" s="9"/>
      <c r="G22" s="10"/>
    </row>
    <row r="23" spans="1:7" ht="30" customHeight="1" x14ac:dyDescent="0.35">
      <c r="A23" s="2" t="s">
        <v>208</v>
      </c>
      <c r="B23" s="9"/>
      <c r="C23" s="10"/>
      <c r="D23" s="9"/>
      <c r="E23" s="10"/>
      <c r="F23" s="9"/>
      <c r="G23" s="10"/>
    </row>
    <row r="24" spans="1:7" ht="31" x14ac:dyDescent="0.35">
      <c r="A24" s="8" t="s">
        <v>195</v>
      </c>
      <c r="B24" s="7" t="s">
        <v>76</v>
      </c>
      <c r="C24" s="7" t="s">
        <v>77</v>
      </c>
      <c r="D24" s="7" t="s">
        <v>78</v>
      </c>
      <c r="E24" s="7" t="s">
        <v>196</v>
      </c>
      <c r="F24" s="7" t="s">
        <v>80</v>
      </c>
      <c r="G24" s="7" t="s">
        <v>81</v>
      </c>
    </row>
    <row r="25" spans="1:7" x14ac:dyDescent="0.35">
      <c r="A25" t="s">
        <v>197</v>
      </c>
      <c r="B25" s="9">
        <v>629</v>
      </c>
      <c r="C25" s="10">
        <v>30.3</v>
      </c>
      <c r="D25" s="9">
        <v>791</v>
      </c>
      <c r="E25" s="10">
        <v>44.4</v>
      </c>
      <c r="F25" s="9">
        <v>1420</v>
      </c>
      <c r="G25" s="10">
        <v>36.799999999999997</v>
      </c>
    </row>
    <row r="26" spans="1:7" x14ac:dyDescent="0.35">
      <c r="A26" t="s">
        <v>198</v>
      </c>
      <c r="B26" s="9">
        <v>757</v>
      </c>
      <c r="C26" s="10">
        <v>36.5</v>
      </c>
      <c r="D26" s="9">
        <v>672</v>
      </c>
      <c r="E26" s="10">
        <v>37.700000000000003</v>
      </c>
      <c r="F26" s="9">
        <v>1429</v>
      </c>
      <c r="G26" s="10">
        <v>37.1</v>
      </c>
    </row>
    <row r="27" spans="1:7" x14ac:dyDescent="0.35">
      <c r="A27" t="s">
        <v>199</v>
      </c>
      <c r="B27" s="9">
        <v>273</v>
      </c>
      <c r="C27" s="10">
        <v>13.2</v>
      </c>
      <c r="D27" s="9">
        <v>139</v>
      </c>
      <c r="E27" s="10">
        <v>7.8</v>
      </c>
      <c r="F27" s="9">
        <v>412</v>
      </c>
      <c r="G27" s="10">
        <v>10.7</v>
      </c>
    </row>
    <row r="28" spans="1:7" x14ac:dyDescent="0.35">
      <c r="A28" t="s">
        <v>200</v>
      </c>
      <c r="B28" s="9">
        <v>283</v>
      </c>
      <c r="C28" s="10">
        <v>13.6</v>
      </c>
      <c r="D28" s="9">
        <v>89</v>
      </c>
      <c r="E28" s="10">
        <v>5</v>
      </c>
      <c r="F28" s="9">
        <v>372</v>
      </c>
      <c r="G28" s="10">
        <v>9.6</v>
      </c>
    </row>
    <row r="29" spans="1:7" x14ac:dyDescent="0.35">
      <c r="A29" t="s">
        <v>201</v>
      </c>
      <c r="B29" s="9">
        <v>76</v>
      </c>
      <c r="C29" s="10">
        <v>3.7</v>
      </c>
      <c r="D29" s="9">
        <v>40</v>
      </c>
      <c r="E29" s="10">
        <v>2.2000000000000002</v>
      </c>
      <c r="F29" s="9">
        <v>116</v>
      </c>
      <c r="G29" s="10">
        <v>3</v>
      </c>
    </row>
    <row r="30" spans="1:7" x14ac:dyDescent="0.35">
      <c r="A30" t="s">
        <v>202</v>
      </c>
      <c r="B30" s="9">
        <v>56</v>
      </c>
      <c r="C30" s="10">
        <v>2.7</v>
      </c>
      <c r="D30" s="9">
        <v>51</v>
      </c>
      <c r="E30" s="10">
        <v>2.9</v>
      </c>
      <c r="F30" s="9">
        <v>107</v>
      </c>
      <c r="G30" s="10">
        <v>2.8</v>
      </c>
    </row>
    <row r="31" spans="1:7" x14ac:dyDescent="0.35">
      <c r="A31" t="s">
        <v>209</v>
      </c>
      <c r="B31" s="9">
        <v>2074</v>
      </c>
      <c r="C31" s="10">
        <v>100</v>
      </c>
      <c r="D31" s="9">
        <v>1782</v>
      </c>
      <c r="E31" s="10">
        <v>100</v>
      </c>
      <c r="F31" s="9">
        <v>3856</v>
      </c>
      <c r="G31" s="10">
        <v>100</v>
      </c>
    </row>
    <row r="32" spans="1:7" x14ac:dyDescent="0.35">
      <c r="B32" s="9"/>
      <c r="C32" s="10"/>
      <c r="D32" s="9"/>
      <c r="E32" s="10"/>
      <c r="F32" s="9"/>
      <c r="G32" s="10"/>
    </row>
    <row r="33" spans="2:7" x14ac:dyDescent="0.35">
      <c r="B33" s="9"/>
      <c r="C33" s="10"/>
      <c r="D33" s="9"/>
      <c r="E33" s="10"/>
      <c r="F33" s="9"/>
      <c r="G33" s="10"/>
    </row>
    <row r="34" spans="2:7" x14ac:dyDescent="0.35">
      <c r="B34" s="9"/>
      <c r="C34" s="10"/>
      <c r="D34" s="9"/>
      <c r="E34" s="10"/>
      <c r="F34" s="9"/>
      <c r="G34" s="10"/>
    </row>
    <row r="35" spans="2:7" x14ac:dyDescent="0.35">
      <c r="B35" s="9"/>
      <c r="C35" s="10"/>
      <c r="D35" s="9"/>
      <c r="E35" s="10"/>
      <c r="F35" s="9"/>
      <c r="G35" s="10"/>
    </row>
    <row r="36" spans="2:7" x14ac:dyDescent="0.35">
      <c r="B36" s="9"/>
      <c r="C36" s="10"/>
      <c r="D36" s="9"/>
      <c r="E36" s="10"/>
      <c r="F36" s="9"/>
      <c r="G36" s="10"/>
    </row>
    <row r="37" spans="2:7" x14ac:dyDescent="0.35">
      <c r="B37" s="9"/>
      <c r="C37" s="10"/>
      <c r="D37" s="9"/>
      <c r="E37" s="10"/>
      <c r="F37" s="9"/>
      <c r="G37" s="10"/>
    </row>
    <row r="38" spans="2:7" x14ac:dyDescent="0.35">
      <c r="B38" s="9"/>
      <c r="C38" s="10"/>
      <c r="D38" s="9"/>
      <c r="E38" s="10"/>
      <c r="F38" s="9"/>
      <c r="G38" s="10"/>
    </row>
    <row r="39" spans="2:7" x14ac:dyDescent="0.35">
      <c r="B39" s="9"/>
      <c r="C39" s="10"/>
      <c r="D39" s="9"/>
      <c r="E39" s="10"/>
      <c r="F39" s="9"/>
      <c r="G39" s="10"/>
    </row>
    <row r="40" spans="2:7" x14ac:dyDescent="0.35">
      <c r="B40" s="9"/>
      <c r="C40" s="10"/>
      <c r="D40" s="9"/>
      <c r="E40" s="10"/>
      <c r="F40" s="9"/>
      <c r="G40" s="10"/>
    </row>
    <row r="41" spans="2:7" x14ac:dyDescent="0.35">
      <c r="B41" s="9"/>
      <c r="C41" s="10"/>
      <c r="D41" s="9"/>
      <c r="E41" s="10"/>
      <c r="F41" s="9"/>
      <c r="G41" s="10"/>
    </row>
    <row r="42" spans="2:7" x14ac:dyDescent="0.35">
      <c r="B42" s="9"/>
      <c r="C42" s="10"/>
      <c r="D42" s="9"/>
      <c r="E42" s="10"/>
      <c r="F42" s="9"/>
      <c r="G42" s="10"/>
    </row>
    <row r="43" spans="2:7" x14ac:dyDescent="0.35">
      <c r="B43" s="9"/>
      <c r="C43" s="10"/>
      <c r="D43" s="9"/>
      <c r="E43" s="10"/>
      <c r="F43" s="9"/>
      <c r="G43" s="10"/>
    </row>
    <row r="44" spans="2:7" x14ac:dyDescent="0.35">
      <c r="B44" s="9"/>
      <c r="C44" s="10"/>
      <c r="D44" s="9"/>
      <c r="E44" s="10"/>
      <c r="F44" s="9"/>
      <c r="G44" s="10"/>
    </row>
    <row r="45" spans="2:7" x14ac:dyDescent="0.35">
      <c r="B45" s="9"/>
      <c r="C45" s="10"/>
      <c r="D45" s="9"/>
      <c r="E45" s="10"/>
      <c r="F45" s="9"/>
      <c r="G45" s="10"/>
    </row>
    <row r="46" spans="2:7" x14ac:dyDescent="0.35">
      <c r="B46" s="9"/>
      <c r="C46" s="10"/>
      <c r="D46" s="9"/>
      <c r="E46" s="10"/>
      <c r="F46" s="9"/>
      <c r="G46" s="10"/>
    </row>
    <row r="47" spans="2:7" x14ac:dyDescent="0.35">
      <c r="B47" s="9"/>
      <c r="C47" s="10"/>
      <c r="D47" s="9"/>
      <c r="E47" s="10"/>
      <c r="F47" s="9"/>
      <c r="G47" s="10"/>
    </row>
    <row r="48" spans="2:7" x14ac:dyDescent="0.35">
      <c r="B48" s="9"/>
      <c r="C48" s="10"/>
      <c r="D48" s="9"/>
      <c r="E48" s="10"/>
      <c r="F48" s="9"/>
      <c r="G48" s="10"/>
    </row>
    <row r="49" spans="2:7" x14ac:dyDescent="0.35">
      <c r="B49" s="9"/>
      <c r="C49" s="10"/>
      <c r="D49" s="9"/>
      <c r="E49" s="10"/>
      <c r="F49" s="9"/>
      <c r="G49" s="10"/>
    </row>
    <row r="50" spans="2:7" x14ac:dyDescent="0.35">
      <c r="B50" s="9"/>
      <c r="C50" s="10"/>
      <c r="D50" s="9"/>
      <c r="E50" s="10"/>
      <c r="F50" s="9"/>
      <c r="G50" s="10"/>
    </row>
    <row r="51" spans="2:7" x14ac:dyDescent="0.35">
      <c r="B51" s="9"/>
      <c r="C51" s="10"/>
      <c r="D51" s="9"/>
      <c r="E51" s="10"/>
      <c r="F51" s="9"/>
      <c r="G51" s="10"/>
    </row>
    <row r="52" spans="2:7" x14ac:dyDescent="0.35">
      <c r="B52" s="9"/>
      <c r="C52" s="10"/>
      <c r="D52" s="9"/>
      <c r="E52" s="10"/>
      <c r="F52" s="9"/>
      <c r="G52" s="10"/>
    </row>
    <row r="53" spans="2:7" x14ac:dyDescent="0.35">
      <c r="B53" s="9"/>
      <c r="C53" s="10"/>
      <c r="D53" s="9"/>
      <c r="E53" s="10"/>
      <c r="F53" s="9"/>
      <c r="G53" s="10"/>
    </row>
    <row r="54" spans="2:7" x14ac:dyDescent="0.35">
      <c r="B54" s="9"/>
      <c r="C54" s="10"/>
      <c r="D54" s="9"/>
      <c r="E54" s="10"/>
      <c r="F54" s="9"/>
      <c r="G54" s="10"/>
    </row>
    <row r="55" spans="2:7" x14ac:dyDescent="0.35">
      <c r="B55" s="9"/>
      <c r="C55" s="10"/>
      <c r="D55" s="9"/>
      <c r="E55" s="10"/>
      <c r="F55" s="9"/>
      <c r="G55" s="10"/>
    </row>
  </sheetData>
  <pageMargins left="0.7" right="0.7" top="0.75" bottom="0.75" header="0.3" footer="0.3"/>
  <pageSetup paperSize="9" orientation="portrait" horizontalDpi="300" verticalDpi="300"/>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3"/>
  <sheetViews>
    <sheetView workbookViewId="0"/>
  </sheetViews>
  <sheetFormatPr defaultColWidth="11.07421875" defaultRowHeight="15.5" x14ac:dyDescent="0.35"/>
  <cols>
    <col min="1" max="1" width="43.69140625" customWidth="1"/>
  </cols>
  <sheetData>
    <row r="1" spans="1:5" ht="19" x14ac:dyDescent="0.4">
      <c r="A1" s="3" t="s">
        <v>53</v>
      </c>
    </row>
    <row r="2" spans="1:5" ht="30" customHeight="1" x14ac:dyDescent="0.35">
      <c r="A2" t="s">
        <v>95</v>
      </c>
    </row>
    <row r="3" spans="1:5" ht="62" x14ac:dyDescent="0.35">
      <c r="A3" s="8" t="s">
        <v>195</v>
      </c>
      <c r="B3" s="7" t="s">
        <v>122</v>
      </c>
      <c r="C3" s="7" t="s">
        <v>123</v>
      </c>
      <c r="D3" s="7" t="s">
        <v>210</v>
      </c>
      <c r="E3" s="7" t="s">
        <v>211</v>
      </c>
    </row>
    <row r="4" spans="1:5" x14ac:dyDescent="0.35">
      <c r="A4" t="s">
        <v>197</v>
      </c>
      <c r="B4" s="9">
        <v>9148</v>
      </c>
      <c r="C4" s="10">
        <v>40</v>
      </c>
      <c r="D4" s="9">
        <v>570</v>
      </c>
      <c r="E4" s="10">
        <v>43.8</v>
      </c>
    </row>
    <row r="5" spans="1:5" x14ac:dyDescent="0.35">
      <c r="A5" t="s">
        <v>198</v>
      </c>
      <c r="B5" s="9">
        <v>7299</v>
      </c>
      <c r="C5" s="10">
        <v>32</v>
      </c>
      <c r="D5" s="9">
        <v>422</v>
      </c>
      <c r="E5" s="10">
        <v>32.4</v>
      </c>
    </row>
    <row r="6" spans="1:5" x14ac:dyDescent="0.35">
      <c r="A6" t="s">
        <v>199</v>
      </c>
      <c r="B6" s="9">
        <v>2461</v>
      </c>
      <c r="C6" s="10">
        <v>10.8</v>
      </c>
      <c r="D6" s="9">
        <v>106</v>
      </c>
      <c r="E6" s="10">
        <v>8.1</v>
      </c>
    </row>
    <row r="7" spans="1:5" x14ac:dyDescent="0.35">
      <c r="A7" t="s">
        <v>200</v>
      </c>
      <c r="B7" s="9">
        <v>2954</v>
      </c>
      <c r="C7" s="10">
        <v>12.9</v>
      </c>
      <c r="D7" s="9">
        <v>111</v>
      </c>
      <c r="E7" s="10">
        <v>8.5</v>
      </c>
    </row>
    <row r="8" spans="1:5" x14ac:dyDescent="0.35">
      <c r="A8" t="s">
        <v>201</v>
      </c>
      <c r="B8" s="9">
        <v>564</v>
      </c>
      <c r="C8" s="10">
        <v>2.5</v>
      </c>
      <c r="D8" s="9">
        <v>44</v>
      </c>
      <c r="E8" s="10">
        <v>3.4</v>
      </c>
    </row>
    <row r="9" spans="1:5" x14ac:dyDescent="0.35">
      <c r="A9" t="s">
        <v>202</v>
      </c>
      <c r="B9" s="9">
        <v>418</v>
      </c>
      <c r="C9" s="10">
        <v>1.8</v>
      </c>
      <c r="D9" s="9">
        <v>48</v>
      </c>
      <c r="E9" s="10">
        <v>3.7</v>
      </c>
    </row>
    <row r="10" spans="1:5" x14ac:dyDescent="0.35">
      <c r="A10" t="s">
        <v>94</v>
      </c>
      <c r="B10" s="9">
        <v>22844</v>
      </c>
      <c r="C10" s="10">
        <v>100</v>
      </c>
      <c r="D10" s="9">
        <v>1301</v>
      </c>
      <c r="E10" s="10">
        <v>100</v>
      </c>
    </row>
    <row r="11" spans="1:5" x14ac:dyDescent="0.35">
      <c r="B11" s="9"/>
      <c r="C11" s="10"/>
      <c r="D11" s="9"/>
      <c r="E11" s="10"/>
    </row>
    <row r="12" spans="1:5" x14ac:dyDescent="0.35">
      <c r="B12" s="9"/>
      <c r="C12" s="10"/>
      <c r="D12" s="9"/>
      <c r="E12" s="10"/>
    </row>
    <row r="13" spans="1:5" x14ac:dyDescent="0.35">
      <c r="B13" s="9"/>
      <c r="C13" s="10"/>
      <c r="D13" s="9"/>
      <c r="E13" s="10"/>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5"/>
  <sheetViews>
    <sheetView workbookViewId="0"/>
  </sheetViews>
  <sheetFormatPr defaultColWidth="11.07421875" defaultRowHeight="15.5" x14ac:dyDescent="0.35"/>
  <cols>
    <col min="1" max="1" width="33.69140625" customWidth="1"/>
  </cols>
  <sheetData>
    <row r="1" spans="1:7" ht="19" x14ac:dyDescent="0.4">
      <c r="A1" s="3" t="s">
        <v>55</v>
      </c>
    </row>
    <row r="2" spans="1:7" x14ac:dyDescent="0.35">
      <c r="A2" t="s">
        <v>126</v>
      </c>
    </row>
    <row r="3" spans="1:7" ht="30" customHeight="1" x14ac:dyDescent="0.35">
      <c r="A3" s="2" t="s">
        <v>212</v>
      </c>
    </row>
    <row r="4" spans="1:7" ht="31" x14ac:dyDescent="0.35">
      <c r="A4" s="8" t="s">
        <v>195</v>
      </c>
      <c r="B4" s="7" t="s">
        <v>76</v>
      </c>
      <c r="C4" s="7" t="s">
        <v>77</v>
      </c>
      <c r="D4" s="7" t="s">
        <v>78</v>
      </c>
      <c r="E4" s="7" t="s">
        <v>79</v>
      </c>
      <c r="F4" s="7" t="s">
        <v>80</v>
      </c>
      <c r="G4" s="7" t="s">
        <v>81</v>
      </c>
    </row>
    <row r="5" spans="1:7" x14ac:dyDescent="0.35">
      <c r="A5" t="s">
        <v>197</v>
      </c>
      <c r="B5" s="9">
        <v>351</v>
      </c>
      <c r="C5" s="10">
        <v>13.9</v>
      </c>
      <c r="D5" s="9">
        <v>647</v>
      </c>
      <c r="E5" s="10">
        <v>26.4</v>
      </c>
      <c r="F5" s="9">
        <v>998</v>
      </c>
      <c r="G5" s="10">
        <v>20.100000000000001</v>
      </c>
    </row>
    <row r="6" spans="1:7" x14ac:dyDescent="0.35">
      <c r="A6" t="s">
        <v>198</v>
      </c>
      <c r="B6" s="9">
        <v>967</v>
      </c>
      <c r="C6" s="10">
        <v>38.4</v>
      </c>
      <c r="D6" s="9">
        <v>1073</v>
      </c>
      <c r="E6" s="10">
        <v>43.7</v>
      </c>
      <c r="F6" s="9">
        <v>2040</v>
      </c>
      <c r="G6" s="10">
        <v>41</v>
      </c>
    </row>
    <row r="7" spans="1:7" x14ac:dyDescent="0.35">
      <c r="A7" t="s">
        <v>199</v>
      </c>
      <c r="B7" s="9">
        <v>374</v>
      </c>
      <c r="C7" s="10">
        <v>14.8</v>
      </c>
      <c r="D7" s="9">
        <v>321</v>
      </c>
      <c r="E7" s="10">
        <v>13.1</v>
      </c>
      <c r="F7" s="9">
        <v>695</v>
      </c>
      <c r="G7" s="10">
        <v>14</v>
      </c>
    </row>
    <row r="8" spans="1:7" x14ac:dyDescent="0.35">
      <c r="A8" t="s">
        <v>200</v>
      </c>
      <c r="B8" s="9">
        <v>629</v>
      </c>
      <c r="C8" s="10">
        <v>25</v>
      </c>
      <c r="D8" s="9">
        <v>262</v>
      </c>
      <c r="E8" s="10">
        <v>10.7</v>
      </c>
      <c r="F8" s="9">
        <v>891</v>
      </c>
      <c r="G8" s="10">
        <v>17.899999999999999</v>
      </c>
    </row>
    <row r="9" spans="1:7" x14ac:dyDescent="0.35">
      <c r="A9" t="s">
        <v>201</v>
      </c>
      <c r="B9" s="9">
        <v>140</v>
      </c>
      <c r="C9" s="10">
        <v>5.6</v>
      </c>
      <c r="D9" s="9">
        <v>81</v>
      </c>
      <c r="E9" s="10">
        <v>3.3</v>
      </c>
      <c r="F9" s="9">
        <v>221</v>
      </c>
      <c r="G9" s="10">
        <v>4.4000000000000004</v>
      </c>
    </row>
    <row r="10" spans="1:7" x14ac:dyDescent="0.35">
      <c r="A10" t="s">
        <v>202</v>
      </c>
      <c r="B10" s="9">
        <v>58</v>
      </c>
      <c r="C10" s="10">
        <v>2.2999999999999998</v>
      </c>
      <c r="D10" s="9">
        <v>70</v>
      </c>
      <c r="E10" s="10">
        <v>2.9</v>
      </c>
      <c r="F10" s="9">
        <v>128</v>
      </c>
      <c r="G10" s="10">
        <v>2.6</v>
      </c>
    </row>
    <row r="11" spans="1:7" x14ac:dyDescent="0.35">
      <c r="A11" t="s">
        <v>128</v>
      </c>
      <c r="B11" s="9">
        <v>2519</v>
      </c>
      <c r="C11" s="10">
        <v>100</v>
      </c>
      <c r="D11" s="9">
        <v>2454</v>
      </c>
      <c r="E11" s="10">
        <v>100</v>
      </c>
      <c r="F11" s="9">
        <v>4973</v>
      </c>
      <c r="G11" s="10">
        <v>100</v>
      </c>
    </row>
    <row r="12" spans="1:7" x14ac:dyDescent="0.35">
      <c r="B12" s="9"/>
      <c r="C12" s="10"/>
      <c r="D12" s="9"/>
      <c r="E12" s="10"/>
      <c r="F12" s="9"/>
      <c r="G12" s="10"/>
    </row>
    <row r="13" spans="1:7" ht="30" customHeight="1" x14ac:dyDescent="0.35">
      <c r="A13" s="2" t="s">
        <v>213</v>
      </c>
      <c r="B13" s="9"/>
      <c r="C13" s="10"/>
      <c r="D13" s="9"/>
      <c r="E13" s="10"/>
      <c r="F13" s="9"/>
      <c r="G13" s="10"/>
    </row>
    <row r="14" spans="1:7" ht="31" x14ac:dyDescent="0.35">
      <c r="A14" s="8" t="s">
        <v>195</v>
      </c>
      <c r="B14" s="7" t="s">
        <v>76</v>
      </c>
      <c r="C14" s="7" t="s">
        <v>77</v>
      </c>
      <c r="D14" s="7" t="s">
        <v>78</v>
      </c>
      <c r="E14" s="7" t="s">
        <v>79</v>
      </c>
      <c r="F14" s="7" t="s">
        <v>80</v>
      </c>
      <c r="G14" s="7" t="s">
        <v>81</v>
      </c>
    </row>
    <row r="15" spans="1:7" x14ac:dyDescent="0.35">
      <c r="A15" t="s">
        <v>197</v>
      </c>
      <c r="B15" s="9">
        <v>3723</v>
      </c>
      <c r="C15" s="10">
        <v>37.799999999999997</v>
      </c>
      <c r="D15" s="9">
        <v>4997</v>
      </c>
      <c r="E15" s="10">
        <v>53.6</v>
      </c>
      <c r="F15" s="9">
        <v>8720</v>
      </c>
      <c r="G15" s="10">
        <v>45.5</v>
      </c>
    </row>
    <row r="16" spans="1:7" x14ac:dyDescent="0.35">
      <c r="A16" t="s">
        <v>198</v>
      </c>
      <c r="B16" s="9">
        <v>2966</v>
      </c>
      <c r="C16" s="10">
        <v>30.1</v>
      </c>
      <c r="D16" s="9">
        <v>2715</v>
      </c>
      <c r="E16" s="10">
        <v>29.1</v>
      </c>
      <c r="F16" s="9">
        <v>5681</v>
      </c>
      <c r="G16" s="10">
        <v>29.6</v>
      </c>
    </row>
    <row r="17" spans="1:7" x14ac:dyDescent="0.35">
      <c r="A17" t="s">
        <v>199</v>
      </c>
      <c r="B17" s="9">
        <v>1091</v>
      </c>
      <c r="C17" s="10">
        <v>11.1</v>
      </c>
      <c r="D17" s="9">
        <v>781</v>
      </c>
      <c r="E17" s="10">
        <v>8.4</v>
      </c>
      <c r="F17" s="9">
        <v>1872</v>
      </c>
      <c r="G17" s="10">
        <v>9.8000000000000007</v>
      </c>
    </row>
    <row r="18" spans="1:7" x14ac:dyDescent="0.35">
      <c r="A18" t="s">
        <v>200</v>
      </c>
      <c r="B18" s="9">
        <v>1676</v>
      </c>
      <c r="C18" s="10">
        <v>17</v>
      </c>
      <c r="D18" s="9">
        <v>498</v>
      </c>
      <c r="E18" s="10">
        <v>5.3</v>
      </c>
      <c r="F18" s="9">
        <v>2174</v>
      </c>
      <c r="G18" s="10">
        <v>11.3</v>
      </c>
    </row>
    <row r="19" spans="1:7" x14ac:dyDescent="0.35">
      <c r="A19" t="s">
        <v>201</v>
      </c>
      <c r="B19" s="9">
        <v>219</v>
      </c>
      <c r="C19" s="10">
        <v>2.2000000000000002</v>
      </c>
      <c r="D19" s="9">
        <v>168</v>
      </c>
      <c r="E19" s="10">
        <v>1.8</v>
      </c>
      <c r="F19" s="9">
        <v>387</v>
      </c>
      <c r="G19" s="10">
        <v>2</v>
      </c>
    </row>
    <row r="20" spans="1:7" x14ac:dyDescent="0.35">
      <c r="A20" t="s">
        <v>202</v>
      </c>
      <c r="B20" s="9">
        <v>179</v>
      </c>
      <c r="C20" s="10">
        <v>1.8</v>
      </c>
      <c r="D20" s="9">
        <v>159</v>
      </c>
      <c r="E20" s="10">
        <v>1.7</v>
      </c>
      <c r="F20" s="9">
        <v>338</v>
      </c>
      <c r="G20" s="10">
        <v>1.8</v>
      </c>
    </row>
    <row r="21" spans="1:7" x14ac:dyDescent="0.35">
      <c r="A21" t="s">
        <v>130</v>
      </c>
      <c r="B21" s="9">
        <v>9854</v>
      </c>
      <c r="C21" s="10">
        <v>100</v>
      </c>
      <c r="D21" s="9">
        <v>9318</v>
      </c>
      <c r="E21" s="10">
        <v>100</v>
      </c>
      <c r="F21" s="9">
        <v>19172</v>
      </c>
      <c r="G21" s="10">
        <v>100</v>
      </c>
    </row>
    <row r="22" spans="1:7" x14ac:dyDescent="0.35">
      <c r="B22" s="9"/>
      <c r="C22" s="10"/>
      <c r="D22" s="9"/>
      <c r="E22" s="10"/>
      <c r="F22" s="9"/>
      <c r="G22" s="10"/>
    </row>
    <row r="23" spans="1:7" x14ac:dyDescent="0.35">
      <c r="B23" s="9"/>
      <c r="C23" s="10"/>
      <c r="D23" s="9"/>
      <c r="E23" s="10"/>
      <c r="F23" s="9"/>
      <c r="G23" s="10"/>
    </row>
    <row r="24" spans="1:7" x14ac:dyDescent="0.35">
      <c r="B24" s="9"/>
      <c r="C24" s="10"/>
      <c r="D24" s="9"/>
      <c r="E24" s="10"/>
      <c r="F24" s="9"/>
      <c r="G24" s="10"/>
    </row>
    <row r="25" spans="1:7" x14ac:dyDescent="0.35">
      <c r="B25" s="9"/>
      <c r="C25" s="10"/>
      <c r="D25" s="9"/>
      <c r="E25" s="10"/>
      <c r="F25" s="9"/>
      <c r="G25" s="10"/>
    </row>
    <row r="26" spans="1:7" x14ac:dyDescent="0.35">
      <c r="B26" s="9"/>
      <c r="C26" s="10"/>
      <c r="D26" s="9"/>
      <c r="E26" s="10"/>
      <c r="F26" s="9"/>
      <c r="G26" s="10"/>
    </row>
    <row r="27" spans="1:7" x14ac:dyDescent="0.35">
      <c r="B27" s="9"/>
      <c r="C27" s="10"/>
      <c r="D27" s="9"/>
      <c r="E27" s="10"/>
      <c r="F27" s="9"/>
      <c r="G27" s="10"/>
    </row>
    <row r="28" spans="1:7" x14ac:dyDescent="0.35">
      <c r="B28" s="9"/>
      <c r="C28" s="10"/>
      <c r="D28" s="9"/>
      <c r="E28" s="10"/>
      <c r="F28" s="9"/>
      <c r="G28" s="10"/>
    </row>
    <row r="29" spans="1:7" x14ac:dyDescent="0.35">
      <c r="B29" s="9"/>
      <c r="C29" s="10"/>
      <c r="D29" s="9"/>
      <c r="E29" s="10"/>
      <c r="F29" s="9"/>
      <c r="G29" s="10"/>
    </row>
    <row r="30" spans="1:7" x14ac:dyDescent="0.35">
      <c r="B30" s="9"/>
      <c r="C30" s="10"/>
      <c r="D30" s="9"/>
      <c r="E30" s="10"/>
      <c r="F30" s="9"/>
      <c r="G30" s="10"/>
    </row>
    <row r="31" spans="1:7" x14ac:dyDescent="0.35">
      <c r="B31" s="9"/>
      <c r="C31" s="10"/>
      <c r="D31" s="9"/>
      <c r="E31" s="10"/>
      <c r="F31" s="9"/>
      <c r="G31" s="10"/>
    </row>
    <row r="32" spans="1:7" x14ac:dyDescent="0.35">
      <c r="B32" s="9"/>
      <c r="C32" s="10"/>
      <c r="D32" s="9"/>
      <c r="E32" s="10"/>
      <c r="F32" s="9"/>
      <c r="G32" s="10"/>
    </row>
    <row r="33" spans="2:7" x14ac:dyDescent="0.35">
      <c r="B33" s="9"/>
      <c r="C33" s="10"/>
      <c r="D33" s="9"/>
      <c r="E33" s="10"/>
      <c r="F33" s="9"/>
      <c r="G33" s="10"/>
    </row>
    <row r="34" spans="2:7" x14ac:dyDescent="0.35">
      <c r="B34" s="9"/>
      <c r="C34" s="10"/>
      <c r="D34" s="9"/>
      <c r="E34" s="10"/>
      <c r="F34" s="9"/>
      <c r="G34" s="10"/>
    </row>
    <row r="35" spans="2:7" x14ac:dyDescent="0.35">
      <c r="B35" s="9"/>
      <c r="C35" s="10"/>
      <c r="D35" s="9"/>
      <c r="E35" s="10"/>
      <c r="F35" s="9"/>
      <c r="G35" s="10"/>
    </row>
  </sheetData>
  <pageMargins left="0.7" right="0.7" top="0.75" bottom="0.75" header="0.3" footer="0.3"/>
  <pageSetup paperSize="9" orientation="portrait" horizontalDpi="300" verticalDpi="300"/>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3"/>
  <sheetViews>
    <sheetView workbookViewId="0"/>
  </sheetViews>
  <sheetFormatPr defaultColWidth="11.07421875" defaultRowHeight="15.5" x14ac:dyDescent="0.35"/>
  <cols>
    <col min="1" max="1" width="33.69140625" customWidth="1"/>
  </cols>
  <sheetData>
    <row r="1" spans="1:9" ht="19" x14ac:dyDescent="0.4">
      <c r="A1" s="3" t="s">
        <v>57</v>
      </c>
    </row>
    <row r="2" spans="1:9" x14ac:dyDescent="0.35">
      <c r="A2" t="s">
        <v>95</v>
      </c>
    </row>
    <row r="3" spans="1:9" ht="50" customHeight="1" x14ac:dyDescent="0.35">
      <c r="A3" s="8" t="s">
        <v>195</v>
      </c>
      <c r="B3" s="7" t="s">
        <v>165</v>
      </c>
      <c r="C3" s="7" t="s">
        <v>166</v>
      </c>
      <c r="D3" s="7" t="s">
        <v>214</v>
      </c>
      <c r="E3" s="7" t="s">
        <v>215</v>
      </c>
      <c r="F3" s="7" t="s">
        <v>169</v>
      </c>
      <c r="G3" s="7" t="s">
        <v>170</v>
      </c>
      <c r="H3" s="7" t="s">
        <v>109</v>
      </c>
      <c r="I3" s="7" t="s">
        <v>81</v>
      </c>
    </row>
    <row r="4" spans="1:9" x14ac:dyDescent="0.35">
      <c r="A4" t="s">
        <v>197</v>
      </c>
      <c r="B4" s="9">
        <v>9147</v>
      </c>
      <c r="C4" s="10">
        <v>45.1</v>
      </c>
      <c r="D4" s="9">
        <v>352</v>
      </c>
      <c r="E4" s="10">
        <v>15.6</v>
      </c>
      <c r="F4" s="9">
        <v>219</v>
      </c>
      <c r="G4" s="10">
        <v>13.9</v>
      </c>
      <c r="H4" s="9">
        <v>9718</v>
      </c>
      <c r="I4" s="10">
        <v>40.200000000000003</v>
      </c>
    </row>
    <row r="5" spans="1:9" x14ac:dyDescent="0.35">
      <c r="A5" t="s">
        <v>198</v>
      </c>
      <c r="B5" s="9">
        <v>5979</v>
      </c>
      <c r="C5" s="10">
        <v>29.4</v>
      </c>
      <c r="D5" s="9">
        <v>1013</v>
      </c>
      <c r="E5" s="10">
        <v>44.8</v>
      </c>
      <c r="F5" s="9">
        <v>729</v>
      </c>
      <c r="G5" s="10">
        <v>46.1</v>
      </c>
      <c r="H5" s="9">
        <v>7721</v>
      </c>
      <c r="I5" s="10">
        <v>32</v>
      </c>
    </row>
    <row r="6" spans="1:9" x14ac:dyDescent="0.35">
      <c r="A6" t="s">
        <v>199</v>
      </c>
      <c r="B6" s="9">
        <v>2154</v>
      </c>
      <c r="C6" s="10">
        <v>10.6</v>
      </c>
      <c r="D6" s="9">
        <v>294</v>
      </c>
      <c r="E6" s="10">
        <v>13</v>
      </c>
      <c r="F6" s="9">
        <v>119</v>
      </c>
      <c r="G6" s="10">
        <v>7.5</v>
      </c>
      <c r="H6" s="9">
        <v>2567</v>
      </c>
      <c r="I6" s="10">
        <v>10.6</v>
      </c>
    </row>
    <row r="7" spans="1:9" x14ac:dyDescent="0.35">
      <c r="A7" t="s">
        <v>200</v>
      </c>
      <c r="B7" s="9">
        <v>2227</v>
      </c>
      <c r="C7" s="10">
        <v>11</v>
      </c>
      <c r="D7" s="9">
        <v>441</v>
      </c>
      <c r="E7" s="10">
        <v>19.5</v>
      </c>
      <c r="F7" s="9">
        <v>397</v>
      </c>
      <c r="G7" s="10">
        <v>25.1</v>
      </c>
      <c r="H7" s="9">
        <v>3065</v>
      </c>
      <c r="I7" s="10">
        <v>12.7</v>
      </c>
    </row>
    <row r="8" spans="1:9" x14ac:dyDescent="0.35">
      <c r="A8" t="s">
        <v>201</v>
      </c>
      <c r="B8" s="9">
        <v>445</v>
      </c>
      <c r="C8" s="10">
        <v>2.2000000000000002</v>
      </c>
      <c r="D8" s="9">
        <v>96</v>
      </c>
      <c r="E8" s="10">
        <v>4.2</v>
      </c>
      <c r="F8" s="9">
        <v>67</v>
      </c>
      <c r="G8" s="10">
        <v>4.2</v>
      </c>
      <c r="H8" s="9">
        <v>608</v>
      </c>
      <c r="I8" s="10">
        <v>2.5</v>
      </c>
    </row>
    <row r="9" spans="1:9" x14ac:dyDescent="0.35">
      <c r="A9" t="s">
        <v>202</v>
      </c>
      <c r="B9" s="9">
        <v>352</v>
      </c>
      <c r="C9" s="10">
        <v>1.7</v>
      </c>
      <c r="D9" s="9">
        <v>65</v>
      </c>
      <c r="E9" s="10">
        <v>2.9</v>
      </c>
      <c r="F9" s="9">
        <v>49</v>
      </c>
      <c r="G9" s="10">
        <v>3.1</v>
      </c>
      <c r="H9" s="9">
        <v>466</v>
      </c>
      <c r="I9" s="10">
        <v>1.9</v>
      </c>
    </row>
    <row r="10" spans="1:9" x14ac:dyDescent="0.35">
      <c r="A10" t="s">
        <v>216</v>
      </c>
      <c r="B10" s="9">
        <v>20304</v>
      </c>
      <c r="C10" s="10">
        <v>100</v>
      </c>
      <c r="D10" s="9">
        <v>2261</v>
      </c>
      <c r="E10" s="10">
        <v>100</v>
      </c>
      <c r="F10" s="9">
        <v>1580</v>
      </c>
      <c r="G10" s="10">
        <v>100</v>
      </c>
      <c r="H10" s="9">
        <v>24145</v>
      </c>
      <c r="I10" s="10">
        <v>100</v>
      </c>
    </row>
    <row r="11" spans="1:9" x14ac:dyDescent="0.35">
      <c r="B11" s="9"/>
      <c r="C11" s="10"/>
      <c r="D11" s="9"/>
      <c r="E11" s="10"/>
      <c r="F11" s="9"/>
      <c r="G11" s="10"/>
      <c r="H11" s="9"/>
      <c r="I11" s="10"/>
    </row>
    <row r="12" spans="1:9" x14ac:dyDescent="0.35">
      <c r="B12" s="9"/>
      <c r="C12" s="10"/>
      <c r="D12" s="9"/>
      <c r="E12" s="10"/>
      <c r="F12" s="9"/>
      <c r="G12" s="10"/>
      <c r="H12" s="9"/>
      <c r="I12" s="10"/>
    </row>
    <row r="13" spans="1:9" x14ac:dyDescent="0.35">
      <c r="B13" s="9"/>
      <c r="C13" s="10"/>
      <c r="D13" s="9"/>
      <c r="E13" s="10"/>
      <c r="F13" s="9"/>
      <c r="G13" s="10"/>
      <c r="H13" s="9"/>
      <c r="I13" s="10"/>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9"/>
  <sheetViews>
    <sheetView workbookViewId="0"/>
  </sheetViews>
  <sheetFormatPr defaultColWidth="11.07421875" defaultRowHeight="15.5" x14ac:dyDescent="0.35"/>
  <cols>
    <col min="1" max="1" width="33.69140625" customWidth="1"/>
    <col min="2" max="5" width="16.69140625" customWidth="1"/>
    <col min="6" max="7" width="12.69140625" customWidth="1"/>
    <col min="8" max="8" width="15.69140625" customWidth="1"/>
    <col min="9" max="9" width="12.69140625" customWidth="1"/>
    <col min="10" max="10" width="14.69140625" customWidth="1"/>
    <col min="11" max="11" width="13.69140625" customWidth="1"/>
    <col min="12" max="13" width="10.69140625" customWidth="1"/>
  </cols>
  <sheetData>
    <row r="1" spans="1:13" ht="19" x14ac:dyDescent="0.4">
      <c r="A1" s="3" t="s">
        <v>59</v>
      </c>
    </row>
    <row r="2" spans="1:13" x14ac:dyDescent="0.35">
      <c r="A2" t="s">
        <v>95</v>
      </c>
    </row>
    <row r="3" spans="1:13" ht="50" customHeight="1" x14ac:dyDescent="0.35">
      <c r="A3" s="8" t="s">
        <v>131</v>
      </c>
      <c r="B3" s="7" t="s">
        <v>97</v>
      </c>
      <c r="C3" s="7" t="s">
        <v>217</v>
      </c>
      <c r="D3" s="7" t="s">
        <v>99</v>
      </c>
      <c r="E3" s="7" t="s">
        <v>218</v>
      </c>
      <c r="F3" s="7" t="s">
        <v>101</v>
      </c>
      <c r="G3" s="7" t="s">
        <v>102</v>
      </c>
      <c r="H3" s="7" t="s">
        <v>103</v>
      </c>
      <c r="I3" s="7" t="s">
        <v>219</v>
      </c>
      <c r="J3" s="7" t="s">
        <v>220</v>
      </c>
      <c r="K3" s="7" t="s">
        <v>221</v>
      </c>
      <c r="L3" s="7" t="s">
        <v>109</v>
      </c>
      <c r="M3" s="7" t="s">
        <v>81</v>
      </c>
    </row>
    <row r="4" spans="1:13" x14ac:dyDescent="0.35">
      <c r="A4" t="s">
        <v>139</v>
      </c>
      <c r="B4" s="9">
        <v>862</v>
      </c>
      <c r="C4" s="10">
        <v>43.8</v>
      </c>
      <c r="D4" s="9">
        <v>513</v>
      </c>
      <c r="E4" s="10">
        <v>26.1</v>
      </c>
      <c r="F4" s="9">
        <v>235</v>
      </c>
      <c r="G4" s="10">
        <v>12</v>
      </c>
      <c r="H4" s="9">
        <v>259</v>
      </c>
      <c r="I4" s="10">
        <v>13.2</v>
      </c>
      <c r="J4" s="9">
        <v>97</v>
      </c>
      <c r="K4" s="10">
        <v>4.9000000000000004</v>
      </c>
      <c r="L4" s="9">
        <v>1966</v>
      </c>
      <c r="M4" s="10">
        <v>100</v>
      </c>
    </row>
    <row r="5" spans="1:13" x14ac:dyDescent="0.35">
      <c r="A5" t="s">
        <v>140</v>
      </c>
      <c r="B5" s="9">
        <v>775</v>
      </c>
      <c r="C5" s="10">
        <v>40.200000000000003</v>
      </c>
      <c r="D5" s="9">
        <v>679</v>
      </c>
      <c r="E5" s="10">
        <v>35.200000000000003</v>
      </c>
      <c r="F5" s="9">
        <v>202</v>
      </c>
      <c r="G5" s="10">
        <v>10.5</v>
      </c>
      <c r="H5" s="9">
        <v>156</v>
      </c>
      <c r="I5" s="10">
        <v>8.1</v>
      </c>
      <c r="J5" s="9">
        <v>117</v>
      </c>
      <c r="K5" s="10">
        <v>6.1</v>
      </c>
      <c r="L5" s="9">
        <v>1929</v>
      </c>
      <c r="M5" s="10">
        <v>100</v>
      </c>
    </row>
    <row r="6" spans="1:13" x14ac:dyDescent="0.35">
      <c r="A6" t="s">
        <v>141</v>
      </c>
      <c r="B6" s="9">
        <v>943</v>
      </c>
      <c r="C6" s="10">
        <v>32</v>
      </c>
      <c r="D6" s="9">
        <v>1245</v>
      </c>
      <c r="E6" s="10">
        <v>42.3</v>
      </c>
      <c r="F6" s="9">
        <v>231</v>
      </c>
      <c r="G6" s="10">
        <v>7.8</v>
      </c>
      <c r="H6" s="9">
        <v>388</v>
      </c>
      <c r="I6" s="10">
        <v>13.2</v>
      </c>
      <c r="J6" s="9">
        <v>137</v>
      </c>
      <c r="K6" s="10">
        <v>4.7</v>
      </c>
      <c r="L6" s="9">
        <v>2944</v>
      </c>
      <c r="M6" s="10">
        <v>100</v>
      </c>
    </row>
    <row r="7" spans="1:13" x14ac:dyDescent="0.35">
      <c r="A7" t="s">
        <v>142</v>
      </c>
      <c r="B7" s="9">
        <v>1488</v>
      </c>
      <c r="C7" s="10">
        <v>39.799999999999997</v>
      </c>
      <c r="D7" s="9">
        <v>846</v>
      </c>
      <c r="E7" s="10">
        <v>22.6</v>
      </c>
      <c r="F7" s="9">
        <v>563</v>
      </c>
      <c r="G7" s="10">
        <v>15</v>
      </c>
      <c r="H7" s="9">
        <v>577</v>
      </c>
      <c r="I7" s="10">
        <v>15.4</v>
      </c>
      <c r="J7" s="9">
        <v>267</v>
      </c>
      <c r="K7" s="10">
        <v>7.1</v>
      </c>
      <c r="L7" s="9">
        <v>3741</v>
      </c>
      <c r="M7" s="10">
        <v>100</v>
      </c>
    </row>
    <row r="8" spans="1:13" x14ac:dyDescent="0.35">
      <c r="A8" t="s">
        <v>143</v>
      </c>
      <c r="B8" s="9">
        <v>704</v>
      </c>
      <c r="C8" s="10">
        <v>39.4</v>
      </c>
      <c r="D8" s="9">
        <v>663</v>
      </c>
      <c r="E8" s="10">
        <v>37.1</v>
      </c>
      <c r="F8" s="9">
        <v>189</v>
      </c>
      <c r="G8" s="10">
        <v>10.6</v>
      </c>
      <c r="H8" s="9">
        <v>173</v>
      </c>
      <c r="I8" s="10">
        <v>9.6999999999999993</v>
      </c>
      <c r="J8" s="9">
        <v>56</v>
      </c>
      <c r="K8" s="10">
        <v>3.1</v>
      </c>
      <c r="L8" s="9">
        <v>1785</v>
      </c>
      <c r="M8" s="10">
        <v>100</v>
      </c>
    </row>
    <row r="9" spans="1:13" x14ac:dyDescent="0.35">
      <c r="A9" t="s">
        <v>144</v>
      </c>
      <c r="B9" s="9">
        <v>805</v>
      </c>
      <c r="C9" s="10">
        <v>38.700000000000003</v>
      </c>
      <c r="D9" s="9">
        <v>718</v>
      </c>
      <c r="E9" s="10">
        <v>34.6</v>
      </c>
      <c r="F9" s="9">
        <v>182</v>
      </c>
      <c r="G9" s="10">
        <v>8.8000000000000007</v>
      </c>
      <c r="H9" s="9">
        <v>317</v>
      </c>
      <c r="I9" s="10">
        <v>15.3</v>
      </c>
      <c r="J9" s="9">
        <v>56</v>
      </c>
      <c r="K9" s="10">
        <v>2.7</v>
      </c>
      <c r="L9" s="9">
        <v>2078</v>
      </c>
      <c r="M9" s="10">
        <v>100</v>
      </c>
    </row>
    <row r="10" spans="1:13" x14ac:dyDescent="0.35">
      <c r="A10" t="s">
        <v>145</v>
      </c>
      <c r="B10" s="9">
        <v>676</v>
      </c>
      <c r="C10" s="10">
        <v>43.5</v>
      </c>
      <c r="D10" s="9">
        <v>560</v>
      </c>
      <c r="E10" s="10">
        <v>36.1</v>
      </c>
      <c r="F10" s="9">
        <v>116</v>
      </c>
      <c r="G10" s="10">
        <v>7.5</v>
      </c>
      <c r="H10" s="9">
        <v>186</v>
      </c>
      <c r="I10" s="10">
        <v>12</v>
      </c>
      <c r="J10" s="9">
        <v>15</v>
      </c>
      <c r="K10" s="10">
        <v>1</v>
      </c>
      <c r="L10" s="9">
        <v>1553</v>
      </c>
      <c r="M10" s="10">
        <v>100</v>
      </c>
    </row>
    <row r="11" spans="1:13" x14ac:dyDescent="0.35">
      <c r="A11" t="s">
        <v>146</v>
      </c>
      <c r="B11" s="9">
        <v>847</v>
      </c>
      <c r="C11" s="10">
        <v>47.2</v>
      </c>
      <c r="D11" s="9">
        <v>514</v>
      </c>
      <c r="E11" s="10">
        <v>28.6</v>
      </c>
      <c r="F11" s="9">
        <v>180</v>
      </c>
      <c r="G11" s="10">
        <v>10</v>
      </c>
      <c r="H11" s="9">
        <v>192</v>
      </c>
      <c r="I11" s="10">
        <v>10.7</v>
      </c>
      <c r="J11" s="9">
        <v>63</v>
      </c>
      <c r="K11" s="10">
        <v>3.5</v>
      </c>
      <c r="L11" s="9">
        <v>1796</v>
      </c>
      <c r="M11" s="10">
        <v>100</v>
      </c>
    </row>
    <row r="12" spans="1:13" x14ac:dyDescent="0.35">
      <c r="A12" t="s">
        <v>147</v>
      </c>
      <c r="B12" s="9">
        <v>668</v>
      </c>
      <c r="C12" s="10">
        <v>40.5</v>
      </c>
      <c r="D12" s="9">
        <v>481</v>
      </c>
      <c r="E12" s="10">
        <v>29.2</v>
      </c>
      <c r="F12" s="9">
        <v>203</v>
      </c>
      <c r="G12" s="10">
        <v>12.3</v>
      </c>
      <c r="H12" s="9">
        <v>189</v>
      </c>
      <c r="I12" s="10">
        <v>11.5</v>
      </c>
      <c r="J12" s="9">
        <v>108</v>
      </c>
      <c r="K12" s="10">
        <v>6.5</v>
      </c>
      <c r="L12" s="9">
        <v>1649</v>
      </c>
      <c r="M12" s="10">
        <v>100</v>
      </c>
    </row>
    <row r="13" spans="1:13" x14ac:dyDescent="0.35">
      <c r="A13" t="s">
        <v>148</v>
      </c>
      <c r="B13" s="9">
        <v>932</v>
      </c>
      <c r="C13" s="10">
        <v>44.4</v>
      </c>
      <c r="D13" s="9">
        <v>594</v>
      </c>
      <c r="E13" s="10">
        <v>28.3</v>
      </c>
      <c r="F13" s="9">
        <v>214</v>
      </c>
      <c r="G13" s="10">
        <v>10.199999999999999</v>
      </c>
      <c r="H13" s="9">
        <v>295</v>
      </c>
      <c r="I13" s="10">
        <v>14.1</v>
      </c>
      <c r="J13" s="9">
        <v>63</v>
      </c>
      <c r="K13" s="10">
        <v>3</v>
      </c>
      <c r="L13" s="9">
        <v>2098</v>
      </c>
      <c r="M13" s="10">
        <v>100</v>
      </c>
    </row>
    <row r="14" spans="1:13" x14ac:dyDescent="0.35">
      <c r="A14" t="s">
        <v>149</v>
      </c>
      <c r="B14" s="9">
        <v>983</v>
      </c>
      <c r="C14" s="10">
        <v>39.4</v>
      </c>
      <c r="D14" s="9">
        <v>865</v>
      </c>
      <c r="E14" s="10">
        <v>34.6</v>
      </c>
      <c r="F14" s="9">
        <v>245</v>
      </c>
      <c r="G14" s="10">
        <v>9.8000000000000007</v>
      </c>
      <c r="H14" s="9">
        <v>315</v>
      </c>
      <c r="I14" s="10">
        <v>12.6</v>
      </c>
      <c r="J14" s="9">
        <v>90</v>
      </c>
      <c r="K14" s="10">
        <v>3.6</v>
      </c>
      <c r="L14" s="9">
        <v>2498</v>
      </c>
      <c r="M14" s="10">
        <v>100</v>
      </c>
    </row>
    <row r="15" spans="1:13" x14ac:dyDescent="0.35">
      <c r="A15" t="s">
        <v>222</v>
      </c>
      <c r="B15" s="9">
        <v>35</v>
      </c>
      <c r="C15" s="10">
        <v>32.4</v>
      </c>
      <c r="D15" s="9">
        <v>43</v>
      </c>
      <c r="E15" s="10">
        <v>39.799999999999997</v>
      </c>
      <c r="F15" s="9">
        <v>7</v>
      </c>
      <c r="G15" s="10">
        <v>6.5</v>
      </c>
      <c r="H15" s="9">
        <v>18</v>
      </c>
      <c r="I15" s="10">
        <v>16.7</v>
      </c>
      <c r="J15" s="9">
        <v>5</v>
      </c>
      <c r="K15" s="10">
        <v>4.5999999999999996</v>
      </c>
      <c r="L15" s="9">
        <v>108</v>
      </c>
      <c r="M15" s="10">
        <v>100</v>
      </c>
    </row>
    <row r="16" spans="1:13" x14ac:dyDescent="0.35">
      <c r="A16" t="s">
        <v>94</v>
      </c>
      <c r="B16" s="9">
        <v>9718</v>
      </c>
      <c r="C16" s="10">
        <v>40.200000000000003</v>
      </c>
      <c r="D16" s="9">
        <v>7721</v>
      </c>
      <c r="E16" s="10">
        <v>32</v>
      </c>
      <c r="F16" s="9">
        <v>2567</v>
      </c>
      <c r="G16" s="10">
        <v>10.6</v>
      </c>
      <c r="H16" s="9">
        <v>3065</v>
      </c>
      <c r="I16" s="10">
        <v>12.7</v>
      </c>
      <c r="J16" s="9">
        <v>1074</v>
      </c>
      <c r="K16" s="10">
        <v>4.4000000000000004</v>
      </c>
      <c r="L16" s="9">
        <v>24145</v>
      </c>
      <c r="M16" s="10">
        <v>100</v>
      </c>
    </row>
    <row r="17" spans="2:13" x14ac:dyDescent="0.35">
      <c r="B17" s="9"/>
      <c r="C17" s="10"/>
      <c r="D17" s="9"/>
      <c r="E17" s="10"/>
      <c r="F17" s="9"/>
      <c r="G17" s="10"/>
      <c r="H17" s="9"/>
      <c r="I17" s="10"/>
      <c r="J17" s="9"/>
      <c r="K17" s="10"/>
      <c r="L17" s="9"/>
      <c r="M17" s="10"/>
    </row>
    <row r="18" spans="2:13" x14ac:dyDescent="0.35">
      <c r="B18" s="9"/>
      <c r="C18" s="10"/>
      <c r="D18" s="9"/>
      <c r="E18" s="10"/>
      <c r="F18" s="9"/>
      <c r="G18" s="10"/>
      <c r="H18" s="9"/>
      <c r="I18" s="10"/>
      <c r="J18" s="9"/>
      <c r="K18" s="10"/>
      <c r="L18" s="9"/>
      <c r="M18" s="10"/>
    </row>
    <row r="19" spans="2:13" x14ac:dyDescent="0.35">
      <c r="B19" s="9"/>
      <c r="C19" s="10"/>
      <c r="D19" s="9"/>
      <c r="E19" s="10"/>
      <c r="F19" s="9"/>
      <c r="G19" s="10"/>
      <c r="H19" s="9"/>
      <c r="I19" s="10"/>
      <c r="J19" s="9"/>
      <c r="K19" s="10"/>
      <c r="L19" s="9"/>
      <c r="M19" s="10"/>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6"/>
  <sheetViews>
    <sheetView workbookViewId="0"/>
  </sheetViews>
  <sheetFormatPr defaultColWidth="11.07421875" defaultRowHeight="15.5" x14ac:dyDescent="0.35"/>
  <cols>
    <col min="1" max="1" width="33.69140625" customWidth="1"/>
    <col min="5" max="5" width="9.69140625" customWidth="1"/>
    <col min="6" max="7" width="13.69140625" customWidth="1"/>
  </cols>
  <sheetData>
    <row r="1" spans="1:9" ht="19" x14ac:dyDescent="0.4">
      <c r="A1" s="3" t="s">
        <v>223</v>
      </c>
    </row>
    <row r="2" spans="1:9" x14ac:dyDescent="0.35">
      <c r="A2" t="s">
        <v>126</v>
      </c>
    </row>
    <row r="3" spans="1:9" ht="30" customHeight="1" x14ac:dyDescent="0.35">
      <c r="A3" s="2" t="s">
        <v>61</v>
      </c>
    </row>
    <row r="4" spans="1:9" ht="31" x14ac:dyDescent="0.35">
      <c r="A4" s="8" t="s">
        <v>224</v>
      </c>
      <c r="B4" s="7" t="s">
        <v>76</v>
      </c>
      <c r="C4" s="7" t="s">
        <v>77</v>
      </c>
      <c r="D4" s="7" t="s">
        <v>78</v>
      </c>
      <c r="E4" s="7" t="s">
        <v>79</v>
      </c>
      <c r="F4" s="7" t="s">
        <v>80</v>
      </c>
      <c r="G4" s="7" t="s">
        <v>81</v>
      </c>
    </row>
    <row r="5" spans="1:9" x14ac:dyDescent="0.35">
      <c r="A5" t="s">
        <v>225</v>
      </c>
      <c r="B5" s="9">
        <v>3266</v>
      </c>
      <c r="C5" s="10">
        <v>80.2</v>
      </c>
      <c r="D5" s="9">
        <v>4341</v>
      </c>
      <c r="E5" s="10">
        <v>76.900000000000006</v>
      </c>
      <c r="F5" s="9">
        <v>7607</v>
      </c>
      <c r="G5" s="10">
        <v>78.3</v>
      </c>
      <c r="H5" s="9"/>
      <c r="I5" s="10"/>
    </row>
    <row r="6" spans="1:9" x14ac:dyDescent="0.35">
      <c r="A6" t="s">
        <v>226</v>
      </c>
      <c r="B6" s="9">
        <v>734</v>
      </c>
      <c r="C6" s="10">
        <v>18</v>
      </c>
      <c r="D6" s="9">
        <v>1233</v>
      </c>
      <c r="E6" s="10">
        <v>21.8</v>
      </c>
      <c r="F6" s="9">
        <v>1967</v>
      </c>
      <c r="G6" s="10">
        <v>20.2</v>
      </c>
      <c r="H6" s="9"/>
      <c r="I6" s="10"/>
    </row>
    <row r="7" spans="1:9" x14ac:dyDescent="0.35">
      <c r="A7" t="s">
        <v>227</v>
      </c>
      <c r="B7" s="9">
        <v>74</v>
      </c>
      <c r="C7" s="10">
        <v>1.8</v>
      </c>
      <c r="D7" s="9">
        <v>70</v>
      </c>
      <c r="E7" s="10">
        <v>1.2</v>
      </c>
      <c r="F7" s="9">
        <v>144</v>
      </c>
      <c r="G7" s="10">
        <v>1.5</v>
      </c>
      <c r="H7" s="9"/>
      <c r="I7" s="10"/>
    </row>
    <row r="8" spans="1:9" x14ac:dyDescent="0.35">
      <c r="A8" t="s">
        <v>205</v>
      </c>
      <c r="B8" s="9">
        <v>4074</v>
      </c>
      <c r="C8" s="10">
        <v>100</v>
      </c>
      <c r="D8" s="9">
        <v>5644</v>
      </c>
      <c r="E8" s="10">
        <v>100</v>
      </c>
      <c r="F8" s="9">
        <v>9718</v>
      </c>
      <c r="G8" s="10">
        <v>100</v>
      </c>
      <c r="H8" s="9"/>
      <c r="I8" s="10"/>
    </row>
    <row r="9" spans="1:9" x14ac:dyDescent="0.35">
      <c r="B9" s="9"/>
      <c r="C9" s="10"/>
      <c r="D9" s="9"/>
      <c r="E9" s="10"/>
      <c r="F9" s="9"/>
      <c r="G9" s="10"/>
      <c r="H9" s="9"/>
      <c r="I9" s="10"/>
    </row>
    <row r="10" spans="1:9" ht="30" customHeight="1" x14ac:dyDescent="0.35">
      <c r="A10" s="2" t="s">
        <v>62</v>
      </c>
      <c r="B10" s="9"/>
      <c r="C10" s="10"/>
      <c r="D10" s="9"/>
      <c r="E10" s="10"/>
      <c r="F10" s="9"/>
      <c r="G10" s="10"/>
      <c r="H10" s="9"/>
      <c r="I10" s="10"/>
    </row>
    <row r="11" spans="1:9" ht="31" x14ac:dyDescent="0.35">
      <c r="A11" s="8" t="s">
        <v>224</v>
      </c>
      <c r="B11" s="7" t="s">
        <v>228</v>
      </c>
      <c r="C11" s="7" t="s">
        <v>229</v>
      </c>
      <c r="D11" s="7" t="s">
        <v>230</v>
      </c>
      <c r="E11" s="7" t="s">
        <v>231</v>
      </c>
      <c r="F11" s="7" t="s">
        <v>232</v>
      </c>
      <c r="G11" s="7" t="s">
        <v>233</v>
      </c>
      <c r="H11" s="7" t="s">
        <v>109</v>
      </c>
      <c r="I11" s="7" t="s">
        <v>81</v>
      </c>
    </row>
    <row r="12" spans="1:9" x14ac:dyDescent="0.35">
      <c r="A12" t="s">
        <v>225</v>
      </c>
      <c r="B12" s="9">
        <v>2299</v>
      </c>
      <c r="C12" s="10">
        <v>75</v>
      </c>
      <c r="D12" s="9">
        <v>4403</v>
      </c>
      <c r="E12" s="10">
        <v>84.1</v>
      </c>
      <c r="F12" s="9">
        <v>905</v>
      </c>
      <c r="G12" s="10">
        <v>63.7</v>
      </c>
      <c r="H12" s="9">
        <v>7607</v>
      </c>
      <c r="I12" s="10">
        <v>78.3</v>
      </c>
    </row>
    <row r="13" spans="1:9" x14ac:dyDescent="0.35">
      <c r="A13" t="s">
        <v>226</v>
      </c>
      <c r="B13" s="9">
        <v>730</v>
      </c>
      <c r="C13" s="10">
        <v>23.8</v>
      </c>
      <c r="D13" s="9">
        <v>747</v>
      </c>
      <c r="E13" s="10">
        <v>14.3</v>
      </c>
      <c r="F13" s="9">
        <v>490</v>
      </c>
      <c r="G13" s="10">
        <v>34.5</v>
      </c>
      <c r="H13" s="9">
        <v>1967</v>
      </c>
      <c r="I13" s="10">
        <v>20.2</v>
      </c>
    </row>
    <row r="14" spans="1:9" x14ac:dyDescent="0.35">
      <c r="A14" t="s">
        <v>227</v>
      </c>
      <c r="B14" s="9">
        <v>35</v>
      </c>
      <c r="C14" s="10">
        <v>1.1000000000000001</v>
      </c>
      <c r="D14" s="9">
        <v>84</v>
      </c>
      <c r="E14" s="10">
        <v>1.6</v>
      </c>
      <c r="F14" s="9">
        <v>25</v>
      </c>
      <c r="G14" s="10">
        <v>1.8</v>
      </c>
      <c r="H14" s="9">
        <v>144</v>
      </c>
      <c r="I14" s="10">
        <v>1.5</v>
      </c>
    </row>
    <row r="15" spans="1:9" x14ac:dyDescent="0.35">
      <c r="A15" t="s">
        <v>205</v>
      </c>
      <c r="B15" s="9">
        <v>3064</v>
      </c>
      <c r="C15" s="10">
        <v>100</v>
      </c>
      <c r="D15" s="9">
        <v>5234</v>
      </c>
      <c r="E15" s="10">
        <v>100</v>
      </c>
      <c r="F15" s="9">
        <v>1420</v>
      </c>
      <c r="G15" s="10">
        <v>100</v>
      </c>
      <c r="H15" s="9">
        <v>9718</v>
      </c>
      <c r="I15" s="10">
        <v>100</v>
      </c>
    </row>
    <row r="16" spans="1:9" x14ac:dyDescent="0.35">
      <c r="B16" s="9"/>
      <c r="C16" s="10"/>
      <c r="D16" s="9"/>
      <c r="E16" s="10"/>
      <c r="F16" s="9"/>
      <c r="G16" s="10"/>
      <c r="H16" s="9"/>
      <c r="I16" s="10"/>
    </row>
    <row r="17" spans="2:9" x14ac:dyDescent="0.35">
      <c r="B17" s="9"/>
      <c r="C17" s="10"/>
      <c r="D17" s="9"/>
      <c r="E17" s="10"/>
      <c r="F17" s="9"/>
      <c r="G17" s="10"/>
      <c r="H17" s="9"/>
      <c r="I17" s="10"/>
    </row>
    <row r="18" spans="2:9" x14ac:dyDescent="0.35">
      <c r="B18" s="9"/>
      <c r="C18" s="10"/>
      <c r="D18" s="9"/>
      <c r="E18" s="10"/>
      <c r="F18" s="9"/>
      <c r="G18" s="10"/>
      <c r="H18" s="9"/>
      <c r="I18" s="10"/>
    </row>
    <row r="19" spans="2:9" x14ac:dyDescent="0.35">
      <c r="B19" s="9"/>
      <c r="C19" s="10"/>
      <c r="D19" s="9"/>
      <c r="E19" s="10"/>
      <c r="F19" s="9"/>
      <c r="G19" s="10"/>
      <c r="H19" s="9"/>
      <c r="I19" s="10"/>
    </row>
    <row r="20" spans="2:9" x14ac:dyDescent="0.35">
      <c r="B20" s="9"/>
      <c r="C20" s="10"/>
      <c r="D20" s="9"/>
      <c r="E20" s="10"/>
      <c r="F20" s="9"/>
      <c r="G20" s="10"/>
      <c r="H20" s="9"/>
      <c r="I20" s="10"/>
    </row>
    <row r="21" spans="2:9" x14ac:dyDescent="0.35">
      <c r="B21" s="9"/>
      <c r="C21" s="10"/>
      <c r="D21" s="9"/>
      <c r="E21" s="10"/>
      <c r="F21" s="9"/>
      <c r="G21" s="10"/>
      <c r="H21" s="9"/>
      <c r="I21" s="10"/>
    </row>
    <row r="22" spans="2:9" x14ac:dyDescent="0.35">
      <c r="B22" s="9"/>
      <c r="C22" s="10"/>
      <c r="D22" s="9"/>
      <c r="E22" s="10"/>
      <c r="F22" s="9"/>
      <c r="G22" s="10"/>
      <c r="H22" s="9"/>
      <c r="I22" s="10"/>
    </row>
    <row r="23" spans="2:9" x14ac:dyDescent="0.35">
      <c r="B23" s="9"/>
      <c r="C23" s="10"/>
      <c r="D23" s="9"/>
      <c r="E23" s="10"/>
      <c r="F23" s="9"/>
      <c r="G23" s="10"/>
      <c r="H23" s="9"/>
      <c r="I23" s="10"/>
    </row>
    <row r="24" spans="2:9" x14ac:dyDescent="0.35">
      <c r="B24" s="9"/>
      <c r="C24" s="10"/>
      <c r="D24" s="9"/>
      <c r="E24" s="10"/>
      <c r="F24" s="9"/>
      <c r="G24" s="10"/>
      <c r="H24" s="9"/>
      <c r="I24" s="10"/>
    </row>
    <row r="25" spans="2:9" x14ac:dyDescent="0.35">
      <c r="B25" s="9"/>
      <c r="C25" s="10"/>
      <c r="D25" s="9"/>
      <c r="E25" s="10"/>
      <c r="F25" s="9"/>
      <c r="G25" s="10"/>
      <c r="H25" s="9"/>
      <c r="I25" s="10"/>
    </row>
    <row r="26" spans="2:9" x14ac:dyDescent="0.35">
      <c r="B26" s="9"/>
      <c r="C26" s="10"/>
      <c r="D26" s="9"/>
      <c r="E26" s="10"/>
      <c r="F26" s="9"/>
      <c r="G26" s="10"/>
      <c r="H26" s="9"/>
      <c r="I26" s="10"/>
    </row>
  </sheetData>
  <pageMargins left="0.7" right="0.7" top="0.75" bottom="0.75" header="0.3" footer="0.3"/>
  <pageSetup paperSize="9" orientation="portrait" horizontalDpi="300" verticalDpi="300"/>
  <tableParts count="2">
    <tablePart r:id="rId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A55"/>
  <sheetViews>
    <sheetView topLeftCell="E1" workbookViewId="0">
      <selection activeCell="V10" sqref="V10"/>
    </sheetView>
  </sheetViews>
  <sheetFormatPr defaultColWidth="11.07421875" defaultRowHeight="15.5" x14ac:dyDescent="0.35"/>
  <cols>
    <col min="1" max="1" width="33.69140625" customWidth="1"/>
  </cols>
  <sheetData>
    <row r="1" spans="1:365" ht="19" x14ac:dyDescent="0.4">
      <c r="A1" s="3" t="s">
        <v>234</v>
      </c>
    </row>
    <row r="2" spans="1:365" x14ac:dyDescent="0.35">
      <c r="A2" t="s">
        <v>73</v>
      </c>
    </row>
    <row r="3" spans="1:365" x14ac:dyDescent="0.35">
      <c r="A3" s="2" t="s">
        <v>64</v>
      </c>
    </row>
    <row r="4" spans="1:365" x14ac:dyDescent="0.35">
      <c r="A4" s="8" t="s">
        <v>235</v>
      </c>
      <c r="B4" s="7" t="s">
        <v>172</v>
      </c>
      <c r="C4" s="7" t="s">
        <v>173</v>
      </c>
      <c r="D4" s="7" t="s">
        <v>174</v>
      </c>
      <c r="E4" s="7" t="s">
        <v>175</v>
      </c>
      <c r="F4" s="7" t="s">
        <v>176</v>
      </c>
      <c r="G4" s="7" t="s">
        <v>177</v>
      </c>
      <c r="H4" s="7" t="s">
        <v>178</v>
      </c>
      <c r="I4" s="7" t="s">
        <v>179</v>
      </c>
      <c r="J4" s="7" t="s">
        <v>180</v>
      </c>
      <c r="K4" s="7" t="s">
        <v>181</v>
      </c>
      <c r="L4" s="7" t="s">
        <v>182</v>
      </c>
      <c r="M4" s="7" t="s">
        <v>183</v>
      </c>
      <c r="N4" s="7" t="s">
        <v>184</v>
      </c>
      <c r="O4" s="7" t="s">
        <v>185</v>
      </c>
      <c r="P4" s="7" t="s">
        <v>186</v>
      </c>
      <c r="Q4" s="7" t="s">
        <v>187</v>
      </c>
      <c r="R4" s="7" t="s">
        <v>188</v>
      </c>
      <c r="S4" s="7" t="s">
        <v>189</v>
      </c>
      <c r="T4" s="7" t="s">
        <v>190</v>
      </c>
      <c r="U4" s="7" t="s">
        <v>191</v>
      </c>
    </row>
    <row r="5" spans="1:365" x14ac:dyDescent="0.35">
      <c r="A5" t="s">
        <v>197</v>
      </c>
      <c r="B5" s="10">
        <v>37.4</v>
      </c>
      <c r="C5" s="10">
        <v>38.5</v>
      </c>
      <c r="D5" s="10">
        <v>39.9</v>
      </c>
      <c r="E5" s="10">
        <v>42.9</v>
      </c>
      <c r="F5" s="10">
        <v>42.2</v>
      </c>
      <c r="G5" s="10">
        <v>41.7</v>
      </c>
      <c r="H5" s="10">
        <v>42.3</v>
      </c>
      <c r="I5" s="10">
        <v>42.6</v>
      </c>
      <c r="J5" s="10">
        <v>41.8</v>
      </c>
      <c r="K5" s="10">
        <v>42.3</v>
      </c>
      <c r="L5" s="10">
        <v>42.9</v>
      </c>
      <c r="M5" s="10">
        <v>43.3</v>
      </c>
      <c r="N5" s="10">
        <v>43.1</v>
      </c>
      <c r="O5" s="10">
        <v>42</v>
      </c>
      <c r="P5" s="10">
        <v>47.9</v>
      </c>
      <c r="Q5" s="10">
        <v>47.9</v>
      </c>
      <c r="R5" s="10">
        <v>43.7</v>
      </c>
      <c r="S5" s="10">
        <v>41.5</v>
      </c>
      <c r="T5" s="10">
        <v>40.299999999999997</v>
      </c>
      <c r="U5">
        <v>40.200000000000003</v>
      </c>
      <c r="NA5" s="9"/>
    </row>
    <row r="6" spans="1:365" x14ac:dyDescent="0.35">
      <c r="A6" t="s">
        <v>198</v>
      </c>
      <c r="B6" s="10">
        <v>28.2</v>
      </c>
      <c r="C6" s="10">
        <v>27.4</v>
      </c>
      <c r="D6" s="10">
        <v>29.5</v>
      </c>
      <c r="E6" s="10">
        <v>32.4</v>
      </c>
      <c r="F6" s="10">
        <v>33.1</v>
      </c>
      <c r="G6" s="10">
        <v>32.6</v>
      </c>
      <c r="H6" s="10">
        <v>34.6</v>
      </c>
      <c r="I6" s="10">
        <v>34.4</v>
      </c>
      <c r="J6" s="10">
        <v>35.4</v>
      </c>
      <c r="K6" s="10">
        <v>35</v>
      </c>
      <c r="L6" s="10">
        <v>34.4</v>
      </c>
      <c r="M6" s="10">
        <v>34</v>
      </c>
      <c r="N6" s="10">
        <v>33.5</v>
      </c>
      <c r="O6" s="10">
        <v>32.9</v>
      </c>
      <c r="P6" s="10">
        <v>29.2</v>
      </c>
      <c r="Q6" s="10">
        <v>27</v>
      </c>
      <c r="R6" s="10">
        <v>27.4</v>
      </c>
      <c r="S6" s="10">
        <v>30.3</v>
      </c>
      <c r="T6" s="10">
        <v>30.8</v>
      </c>
      <c r="U6" s="11">
        <v>32</v>
      </c>
      <c r="NA6" s="9"/>
    </row>
    <row r="7" spans="1:365" x14ac:dyDescent="0.35">
      <c r="A7" t="s">
        <v>199</v>
      </c>
      <c r="B7" s="10">
        <v>11.3</v>
      </c>
      <c r="C7" s="10">
        <v>12.1</v>
      </c>
      <c r="D7" s="10">
        <v>10.199999999999999</v>
      </c>
      <c r="E7" s="10">
        <v>6.7</v>
      </c>
      <c r="F7" s="10">
        <v>7</v>
      </c>
      <c r="G7" s="10">
        <v>6.6</v>
      </c>
      <c r="H7" s="10">
        <v>6.2</v>
      </c>
      <c r="I7" s="10">
        <v>6.4</v>
      </c>
      <c r="J7" s="10">
        <v>6.9</v>
      </c>
      <c r="K7" s="10">
        <v>8.4</v>
      </c>
      <c r="L7" s="10">
        <v>8.9</v>
      </c>
      <c r="M7" s="10">
        <v>8.8000000000000007</v>
      </c>
      <c r="N7" s="10">
        <v>9.6999999999999993</v>
      </c>
      <c r="O7" s="10">
        <v>10.3</v>
      </c>
      <c r="P7" s="10">
        <v>8.6999999999999993</v>
      </c>
      <c r="Q7" s="10">
        <v>10.6</v>
      </c>
      <c r="R7" s="10">
        <v>12.9</v>
      </c>
      <c r="S7" s="10">
        <v>11.3</v>
      </c>
      <c r="T7" s="10">
        <v>11.3</v>
      </c>
      <c r="U7">
        <v>10.6</v>
      </c>
      <c r="NA7" s="9"/>
    </row>
    <row r="8" spans="1:365" x14ac:dyDescent="0.35">
      <c r="A8" t="s">
        <v>200</v>
      </c>
      <c r="B8" s="10">
        <v>17.7</v>
      </c>
      <c r="C8" s="10">
        <v>15.9</v>
      </c>
      <c r="D8" s="10">
        <v>14.8</v>
      </c>
      <c r="E8" s="10">
        <v>12.7</v>
      </c>
      <c r="F8" s="10">
        <v>11.8</v>
      </c>
      <c r="G8" s="10">
        <v>13.1</v>
      </c>
      <c r="H8" s="10">
        <v>11.1</v>
      </c>
      <c r="I8" s="10">
        <v>11.3</v>
      </c>
      <c r="J8" s="10">
        <v>10.4</v>
      </c>
      <c r="K8" s="10">
        <v>9.8000000000000007</v>
      </c>
      <c r="L8" s="10">
        <v>9.6999999999999993</v>
      </c>
      <c r="M8" s="10">
        <v>9.8000000000000007</v>
      </c>
      <c r="N8" s="10">
        <v>9.9</v>
      </c>
      <c r="O8" s="10">
        <v>10.6</v>
      </c>
      <c r="P8" s="10">
        <v>9.5</v>
      </c>
      <c r="Q8" s="10">
        <v>10.6</v>
      </c>
      <c r="R8" s="10">
        <v>11.8</v>
      </c>
      <c r="S8" s="10">
        <v>12.3</v>
      </c>
      <c r="T8" s="10">
        <v>13.6</v>
      </c>
      <c r="U8">
        <v>12.7</v>
      </c>
      <c r="NA8" s="9"/>
    </row>
    <row r="9" spans="1:365" x14ac:dyDescent="0.35">
      <c r="A9" t="s">
        <v>201</v>
      </c>
      <c r="B9" s="10">
        <v>3.3</v>
      </c>
      <c r="C9" s="10">
        <v>3.3</v>
      </c>
      <c r="D9" s="10">
        <v>3.5</v>
      </c>
      <c r="E9" s="10">
        <v>3.1</v>
      </c>
      <c r="F9" s="10">
        <v>3.6</v>
      </c>
      <c r="G9" s="10">
        <v>3.8</v>
      </c>
      <c r="H9" s="10">
        <v>3.2</v>
      </c>
      <c r="I9" s="10">
        <v>2.8</v>
      </c>
      <c r="J9" s="10">
        <v>2.6</v>
      </c>
      <c r="K9" s="10">
        <v>2.8</v>
      </c>
      <c r="L9" s="10">
        <v>2.5</v>
      </c>
      <c r="M9" s="10">
        <v>2.5</v>
      </c>
      <c r="N9" s="10">
        <v>2.1</v>
      </c>
      <c r="O9" s="10">
        <v>2.2999999999999998</v>
      </c>
      <c r="P9" s="10">
        <v>2.8</v>
      </c>
      <c r="Q9" s="10">
        <v>2.1</v>
      </c>
      <c r="R9" s="10">
        <v>2.4</v>
      </c>
      <c r="S9" s="10">
        <v>2.5</v>
      </c>
      <c r="T9" s="10">
        <v>2.4</v>
      </c>
      <c r="U9">
        <v>2.5</v>
      </c>
      <c r="NA9" s="9"/>
    </row>
    <row r="10" spans="1:365" x14ac:dyDescent="0.35">
      <c r="A10" t="s">
        <v>202</v>
      </c>
      <c r="B10" s="10">
        <v>2.1</v>
      </c>
      <c r="C10" s="10">
        <v>2.8</v>
      </c>
      <c r="D10" s="10">
        <v>2</v>
      </c>
      <c r="E10" s="10">
        <v>2.1</v>
      </c>
      <c r="F10" s="10">
        <v>2.4</v>
      </c>
      <c r="G10" s="10">
        <v>2.2000000000000002</v>
      </c>
      <c r="H10" s="10">
        <v>2.5</v>
      </c>
      <c r="I10" s="10">
        <v>2.4</v>
      </c>
      <c r="J10" s="10">
        <v>2.9</v>
      </c>
      <c r="K10" s="10">
        <v>1.8</v>
      </c>
      <c r="L10" s="10">
        <v>1.7</v>
      </c>
      <c r="M10" s="10">
        <v>1.5</v>
      </c>
      <c r="N10" s="10">
        <v>1.7</v>
      </c>
      <c r="O10" s="10">
        <v>1.9</v>
      </c>
      <c r="P10" s="10">
        <v>2</v>
      </c>
      <c r="Q10" s="10">
        <v>1.9</v>
      </c>
      <c r="R10" s="10">
        <v>1.8</v>
      </c>
      <c r="S10" s="10">
        <v>2.2999999999999998</v>
      </c>
      <c r="T10" s="10">
        <v>1.7</v>
      </c>
      <c r="U10">
        <v>1.9</v>
      </c>
      <c r="NA10" s="9"/>
    </row>
    <row r="11" spans="1:365" x14ac:dyDescent="0.35">
      <c r="A11" t="s">
        <v>94</v>
      </c>
      <c r="B11" s="9">
        <v>25528</v>
      </c>
      <c r="C11" s="9">
        <v>24803</v>
      </c>
      <c r="D11" s="9">
        <v>24091</v>
      </c>
      <c r="E11" s="9">
        <v>23276</v>
      </c>
      <c r="F11" s="9">
        <v>22826</v>
      </c>
      <c r="G11" s="9">
        <v>23160</v>
      </c>
      <c r="H11" s="9">
        <v>22568</v>
      </c>
      <c r="I11" s="9">
        <v>23001</v>
      </c>
      <c r="J11" s="9">
        <v>22636</v>
      </c>
      <c r="K11" s="9">
        <v>22361</v>
      </c>
      <c r="L11" s="9">
        <v>22746</v>
      </c>
      <c r="M11" s="9">
        <v>21983</v>
      </c>
      <c r="N11" s="9">
        <v>21562</v>
      </c>
      <c r="O11" s="9">
        <v>21601</v>
      </c>
      <c r="P11" s="9">
        <v>20689</v>
      </c>
      <c r="Q11" s="9">
        <v>21610</v>
      </c>
      <c r="R11" s="9">
        <v>22662</v>
      </c>
      <c r="S11" s="9">
        <v>23073</v>
      </c>
      <c r="T11" s="9">
        <v>23741</v>
      </c>
      <c r="U11" s="9">
        <v>24145</v>
      </c>
      <c r="V11" s="9"/>
      <c r="W11" s="9"/>
      <c r="X11" s="9"/>
      <c r="Y11" s="9"/>
      <c r="Z11" s="9"/>
      <c r="AA11" s="9"/>
      <c r="AB11" s="9"/>
      <c r="AC11" s="9"/>
      <c r="AD11" s="9"/>
      <c r="AE11" s="9"/>
      <c r="AF11" s="9"/>
      <c r="AG11" s="9"/>
      <c r="AH11" s="9"/>
      <c r="AI11" s="9"/>
      <c r="AJ11" s="9"/>
      <c r="AK11" s="9"/>
      <c r="AL11" s="9"/>
      <c r="AM11" s="9"/>
      <c r="AN11" s="9"/>
      <c r="NA11" s="9"/>
    </row>
    <row r="12" spans="1:365" x14ac:dyDescent="0.35">
      <c r="B12" s="10"/>
      <c r="C12" s="10"/>
      <c r="D12" s="10"/>
      <c r="E12" s="10"/>
      <c r="F12" s="10"/>
      <c r="G12" s="10"/>
      <c r="H12" s="10"/>
      <c r="I12" s="10"/>
      <c r="J12" s="10"/>
      <c r="K12" s="10"/>
      <c r="L12" s="10"/>
      <c r="M12" s="10"/>
      <c r="N12" s="10"/>
      <c r="O12" s="10"/>
      <c r="P12" s="10"/>
      <c r="Q12" s="10"/>
      <c r="R12" s="10"/>
      <c r="S12" s="10"/>
      <c r="T12" s="10"/>
      <c r="NA12" s="9"/>
    </row>
    <row r="13" spans="1:365" x14ac:dyDescent="0.35">
      <c r="A13" s="2" t="s">
        <v>65</v>
      </c>
      <c r="B13" s="10"/>
      <c r="C13" s="10"/>
      <c r="D13" s="10"/>
      <c r="E13" s="10"/>
      <c r="F13" s="10"/>
      <c r="G13" s="10"/>
      <c r="H13" s="10"/>
      <c r="I13" s="10"/>
      <c r="J13" s="10"/>
      <c r="K13" s="10"/>
      <c r="L13" s="10"/>
      <c r="M13" s="10"/>
      <c r="N13" s="10"/>
      <c r="O13" s="10"/>
      <c r="P13" s="10"/>
      <c r="Q13" s="10"/>
      <c r="R13" s="10"/>
      <c r="S13" s="10"/>
      <c r="T13" s="10"/>
      <c r="NA13" s="9"/>
    </row>
    <row r="14" spans="1:365" x14ac:dyDescent="0.35">
      <c r="A14" s="8" t="s">
        <v>235</v>
      </c>
      <c r="B14" s="7" t="s">
        <v>172</v>
      </c>
      <c r="C14" s="7" t="s">
        <v>173</v>
      </c>
      <c r="D14" s="7" t="s">
        <v>174</v>
      </c>
      <c r="E14" s="7" t="s">
        <v>175</v>
      </c>
      <c r="F14" s="7" t="s">
        <v>176</v>
      </c>
      <c r="G14" s="7" t="s">
        <v>177</v>
      </c>
      <c r="H14" s="7" t="s">
        <v>178</v>
      </c>
      <c r="I14" s="7" t="s">
        <v>179</v>
      </c>
      <c r="J14" s="7" t="s">
        <v>180</v>
      </c>
      <c r="K14" s="7" t="s">
        <v>181</v>
      </c>
      <c r="L14" s="7" t="s">
        <v>182</v>
      </c>
      <c r="M14" s="7" t="s">
        <v>183</v>
      </c>
      <c r="N14" s="7" t="s">
        <v>184</v>
      </c>
      <c r="O14" s="7" t="s">
        <v>185</v>
      </c>
      <c r="P14" s="7" t="s">
        <v>186</v>
      </c>
      <c r="Q14" s="7" t="s">
        <v>187</v>
      </c>
      <c r="R14" s="7" t="s">
        <v>188</v>
      </c>
      <c r="S14" s="7" t="s">
        <v>189</v>
      </c>
      <c r="T14" s="7" t="s">
        <v>190</v>
      </c>
      <c r="U14" s="7" t="s">
        <v>191</v>
      </c>
      <c r="NA14" s="9"/>
    </row>
    <row r="15" spans="1:365" x14ac:dyDescent="0.35">
      <c r="A15" t="s">
        <v>197</v>
      </c>
      <c r="B15" s="10">
        <v>30.9</v>
      </c>
      <c r="C15" s="10">
        <v>31.8</v>
      </c>
      <c r="D15" s="10">
        <v>32.6</v>
      </c>
      <c r="E15" s="10">
        <v>37</v>
      </c>
      <c r="F15" s="10">
        <v>35.9</v>
      </c>
      <c r="G15" s="10">
        <v>35.5</v>
      </c>
      <c r="H15" s="10">
        <v>35.4</v>
      </c>
      <c r="I15" s="10">
        <v>36.9</v>
      </c>
      <c r="J15" s="10">
        <v>35.799999999999997</v>
      </c>
      <c r="K15" s="10">
        <v>34.700000000000003</v>
      </c>
      <c r="L15" s="10">
        <v>35.700000000000003</v>
      </c>
      <c r="M15" s="10">
        <v>35.799999999999997</v>
      </c>
      <c r="N15" s="10">
        <v>36</v>
      </c>
      <c r="O15" s="10">
        <v>35</v>
      </c>
      <c r="P15" s="10">
        <v>40.200000000000003</v>
      </c>
      <c r="Q15" s="10">
        <v>39.799999999999997</v>
      </c>
      <c r="R15" s="10">
        <v>36.4</v>
      </c>
      <c r="S15" s="10">
        <v>34.1</v>
      </c>
      <c r="T15" s="10">
        <v>32.700000000000003</v>
      </c>
      <c r="U15">
        <v>32.9</v>
      </c>
      <c r="NA15" s="9"/>
    </row>
    <row r="16" spans="1:365" x14ac:dyDescent="0.35">
      <c r="A16" t="s">
        <v>198</v>
      </c>
      <c r="B16" s="10">
        <v>25.5</v>
      </c>
      <c r="C16" s="10">
        <v>25.1</v>
      </c>
      <c r="D16" s="10">
        <v>29.2</v>
      </c>
      <c r="E16" s="10">
        <v>32.4</v>
      </c>
      <c r="F16" s="10">
        <v>33.1</v>
      </c>
      <c r="G16" s="10">
        <v>33.6</v>
      </c>
      <c r="H16" s="10">
        <v>35.799999999999997</v>
      </c>
      <c r="I16" s="10">
        <v>35.700000000000003</v>
      </c>
      <c r="J16" s="10">
        <v>36.5</v>
      </c>
      <c r="K16" s="10">
        <v>37.299999999999997</v>
      </c>
      <c r="L16" s="10">
        <v>36.700000000000003</v>
      </c>
      <c r="M16" s="10">
        <v>36</v>
      </c>
      <c r="N16" s="10">
        <v>34.5</v>
      </c>
      <c r="O16" s="10">
        <v>34.200000000000003</v>
      </c>
      <c r="P16" s="10">
        <v>30.9</v>
      </c>
      <c r="Q16" s="10">
        <v>27.7</v>
      </c>
      <c r="R16" s="10">
        <v>27.7</v>
      </c>
      <c r="S16" s="10">
        <v>30.3</v>
      </c>
      <c r="T16" s="10">
        <v>30.1</v>
      </c>
      <c r="U16">
        <v>31.8</v>
      </c>
    </row>
    <row r="17" spans="1:40" x14ac:dyDescent="0.35">
      <c r="A17" t="s">
        <v>199</v>
      </c>
      <c r="B17" s="10">
        <v>13.7</v>
      </c>
      <c r="C17" s="10">
        <v>14</v>
      </c>
      <c r="D17" s="10">
        <v>11.5</v>
      </c>
      <c r="E17" s="10">
        <v>7.3</v>
      </c>
      <c r="F17" s="10">
        <v>8</v>
      </c>
      <c r="G17" s="10">
        <v>7.5</v>
      </c>
      <c r="H17" s="10">
        <v>7.1</v>
      </c>
      <c r="I17" s="10">
        <v>6.7</v>
      </c>
      <c r="J17" s="10">
        <v>7.4</v>
      </c>
      <c r="K17" s="10">
        <v>9.3000000000000007</v>
      </c>
      <c r="L17" s="10">
        <v>9.5</v>
      </c>
      <c r="M17" s="10">
        <v>9.9</v>
      </c>
      <c r="N17" s="10">
        <v>10.8</v>
      </c>
      <c r="O17" s="10">
        <v>11.1</v>
      </c>
      <c r="P17" s="10">
        <v>9.6999999999999993</v>
      </c>
      <c r="Q17" s="10">
        <v>11.8</v>
      </c>
      <c r="R17" s="10">
        <v>13.3</v>
      </c>
      <c r="S17" s="10">
        <v>12.6</v>
      </c>
      <c r="T17" s="10">
        <v>12.4</v>
      </c>
      <c r="U17">
        <v>11.8</v>
      </c>
    </row>
    <row r="18" spans="1:40" x14ac:dyDescent="0.35">
      <c r="A18" t="s">
        <v>200</v>
      </c>
      <c r="B18" s="10">
        <v>24.5</v>
      </c>
      <c r="C18" s="10">
        <v>22.7</v>
      </c>
      <c r="D18" s="10">
        <v>20.8</v>
      </c>
      <c r="E18" s="10">
        <v>18</v>
      </c>
      <c r="F18" s="10">
        <v>16.899999999999999</v>
      </c>
      <c r="G18" s="10">
        <v>17.2</v>
      </c>
      <c r="H18" s="10">
        <v>15.5</v>
      </c>
      <c r="I18" s="10">
        <v>14.8</v>
      </c>
      <c r="J18" s="10">
        <v>14.5</v>
      </c>
      <c r="K18" s="10">
        <v>13.5</v>
      </c>
      <c r="L18" s="10">
        <v>13.8</v>
      </c>
      <c r="M18" s="10">
        <v>14.5</v>
      </c>
      <c r="N18" s="10">
        <v>14.5</v>
      </c>
      <c r="O18" s="10">
        <v>15.3</v>
      </c>
      <c r="P18" s="10">
        <v>14.5</v>
      </c>
      <c r="Q18" s="10">
        <v>16.3</v>
      </c>
      <c r="R18" s="10">
        <v>18.399999999999999</v>
      </c>
      <c r="S18" s="10">
        <v>18.2</v>
      </c>
      <c r="T18" s="10">
        <v>20.100000000000001</v>
      </c>
      <c r="U18">
        <v>18.600000000000001</v>
      </c>
    </row>
    <row r="19" spans="1:40" x14ac:dyDescent="0.35">
      <c r="A19" t="s">
        <v>201</v>
      </c>
      <c r="B19" s="10">
        <v>3.3</v>
      </c>
      <c r="C19" s="10">
        <v>3.3</v>
      </c>
      <c r="D19" s="10">
        <v>3.7</v>
      </c>
      <c r="E19" s="10">
        <v>3.2</v>
      </c>
      <c r="F19" s="10">
        <v>3.6</v>
      </c>
      <c r="G19" s="10">
        <v>3.9</v>
      </c>
      <c r="H19" s="10">
        <v>3.4</v>
      </c>
      <c r="I19" s="10">
        <v>3.1</v>
      </c>
      <c r="J19" s="10">
        <v>2.6</v>
      </c>
      <c r="K19" s="10">
        <v>3.1</v>
      </c>
      <c r="L19" s="10">
        <v>2.2999999999999998</v>
      </c>
      <c r="M19" s="10">
        <v>2.4</v>
      </c>
      <c r="N19" s="10">
        <v>2.2999999999999998</v>
      </c>
      <c r="O19" s="10">
        <v>2.2000000000000002</v>
      </c>
      <c r="P19" s="10">
        <v>2.7</v>
      </c>
      <c r="Q19" s="10">
        <v>2.2000000000000002</v>
      </c>
      <c r="R19" s="10">
        <v>2.5</v>
      </c>
      <c r="S19" s="10">
        <v>2.7</v>
      </c>
      <c r="T19" s="10">
        <v>2.8</v>
      </c>
      <c r="U19">
        <v>2.9</v>
      </c>
    </row>
    <row r="20" spans="1:40" x14ac:dyDescent="0.35">
      <c r="A20" t="s">
        <v>202</v>
      </c>
      <c r="B20" s="10">
        <v>2.1</v>
      </c>
      <c r="C20" s="10">
        <v>3.2</v>
      </c>
      <c r="D20" s="10">
        <v>2.2000000000000002</v>
      </c>
      <c r="E20" s="10">
        <v>2.2000000000000002</v>
      </c>
      <c r="F20" s="10">
        <v>2.5</v>
      </c>
      <c r="G20" s="10">
        <v>2.2999999999999998</v>
      </c>
      <c r="H20" s="10">
        <v>2.8</v>
      </c>
      <c r="I20" s="10">
        <v>2.9</v>
      </c>
      <c r="J20" s="10">
        <v>3.2</v>
      </c>
      <c r="K20" s="10">
        <v>2.2000000000000002</v>
      </c>
      <c r="L20" s="10">
        <v>2</v>
      </c>
      <c r="M20" s="10">
        <v>1.4</v>
      </c>
      <c r="N20" s="10">
        <v>2</v>
      </c>
      <c r="O20" s="10">
        <v>2.1</v>
      </c>
      <c r="P20" s="10">
        <v>2</v>
      </c>
      <c r="Q20" s="10">
        <v>2.1</v>
      </c>
      <c r="R20" s="10">
        <v>1.7</v>
      </c>
      <c r="S20" s="10">
        <v>2.2000000000000002</v>
      </c>
      <c r="T20" s="10">
        <v>1.9</v>
      </c>
      <c r="U20">
        <v>1.9</v>
      </c>
    </row>
    <row r="21" spans="1:40" x14ac:dyDescent="0.35">
      <c r="A21" t="s">
        <v>236</v>
      </c>
      <c r="B21" s="9">
        <v>13037</v>
      </c>
      <c r="C21" s="9">
        <v>12592</v>
      </c>
      <c r="D21" s="9">
        <v>12136</v>
      </c>
      <c r="E21" s="9">
        <v>11605</v>
      </c>
      <c r="F21" s="9">
        <v>11382</v>
      </c>
      <c r="G21" s="9">
        <v>11847</v>
      </c>
      <c r="H21" s="9">
        <v>11415</v>
      </c>
      <c r="I21" s="9">
        <v>11746</v>
      </c>
      <c r="J21" s="9">
        <v>11632</v>
      </c>
      <c r="K21" s="9">
        <v>11393</v>
      </c>
      <c r="L21" s="9">
        <v>11562</v>
      </c>
      <c r="M21" s="9">
        <v>11185</v>
      </c>
      <c r="N21" s="9">
        <v>11181</v>
      </c>
      <c r="O21" s="9">
        <v>10941</v>
      </c>
      <c r="P21" s="9">
        <v>10494</v>
      </c>
      <c r="Q21" s="9">
        <v>11083</v>
      </c>
      <c r="R21" s="9">
        <v>11315</v>
      </c>
      <c r="S21" s="9">
        <v>11754</v>
      </c>
      <c r="T21" s="9">
        <v>12052</v>
      </c>
      <c r="U21" s="9">
        <v>12373</v>
      </c>
      <c r="V21" s="9"/>
      <c r="W21" s="9"/>
      <c r="X21" s="9"/>
      <c r="Y21" s="9"/>
      <c r="Z21" s="9"/>
      <c r="AA21" s="9"/>
      <c r="AB21" s="9"/>
      <c r="AC21" s="9"/>
      <c r="AD21" s="9"/>
      <c r="AE21" s="9"/>
      <c r="AF21" s="9"/>
      <c r="AG21" s="9"/>
      <c r="AH21" s="9"/>
      <c r="AI21" s="9"/>
      <c r="AJ21" s="9"/>
      <c r="AK21" s="9"/>
      <c r="AL21" s="9"/>
      <c r="AM21" s="9"/>
      <c r="AN21" s="9"/>
    </row>
    <row r="22" spans="1:40" x14ac:dyDescent="0.35">
      <c r="B22" s="10"/>
      <c r="C22" s="10"/>
      <c r="D22" s="10"/>
      <c r="E22" s="10"/>
      <c r="F22" s="10"/>
      <c r="G22" s="10"/>
      <c r="H22" s="10"/>
      <c r="I22" s="10"/>
      <c r="J22" s="10"/>
      <c r="K22" s="10"/>
      <c r="L22" s="10"/>
      <c r="M22" s="10"/>
      <c r="N22" s="10"/>
      <c r="O22" s="10"/>
      <c r="P22" s="10"/>
      <c r="Q22" s="10"/>
      <c r="R22" s="10"/>
      <c r="S22" s="10"/>
      <c r="T22" s="10"/>
    </row>
    <row r="23" spans="1:40" x14ac:dyDescent="0.35">
      <c r="A23" s="2" t="s">
        <v>66</v>
      </c>
      <c r="B23" s="10"/>
      <c r="C23" s="10"/>
      <c r="D23" s="10"/>
      <c r="E23" s="10"/>
      <c r="F23" s="10"/>
      <c r="G23" s="10"/>
      <c r="H23" s="10"/>
      <c r="I23" s="10"/>
      <c r="J23" s="10"/>
      <c r="K23" s="10"/>
      <c r="L23" s="10"/>
      <c r="M23" s="10"/>
      <c r="N23" s="10"/>
      <c r="O23" s="10"/>
      <c r="P23" s="10"/>
      <c r="Q23" s="10"/>
      <c r="R23" s="10"/>
      <c r="S23" s="10"/>
      <c r="T23" s="10"/>
    </row>
    <row r="24" spans="1:40" x14ac:dyDescent="0.35">
      <c r="A24" s="8" t="s">
        <v>235</v>
      </c>
      <c r="B24" s="7" t="s">
        <v>172</v>
      </c>
      <c r="C24" s="7" t="s">
        <v>173</v>
      </c>
      <c r="D24" s="7" t="s">
        <v>174</v>
      </c>
      <c r="E24" s="7" t="s">
        <v>175</v>
      </c>
      <c r="F24" s="7" t="s">
        <v>176</v>
      </c>
      <c r="G24" s="7" t="s">
        <v>177</v>
      </c>
      <c r="H24" s="7" t="s">
        <v>178</v>
      </c>
      <c r="I24" s="7" t="s">
        <v>179</v>
      </c>
      <c r="J24" s="7" t="s">
        <v>180</v>
      </c>
      <c r="K24" s="7" t="s">
        <v>181</v>
      </c>
      <c r="L24" s="7" t="s">
        <v>182</v>
      </c>
      <c r="M24" s="7" t="s">
        <v>183</v>
      </c>
      <c r="N24" s="7" t="s">
        <v>184</v>
      </c>
      <c r="O24" s="7" t="s">
        <v>185</v>
      </c>
      <c r="P24" s="7" t="s">
        <v>186</v>
      </c>
      <c r="Q24" s="7" t="s">
        <v>187</v>
      </c>
      <c r="R24" s="7" t="s">
        <v>188</v>
      </c>
      <c r="S24" s="7" t="s">
        <v>189</v>
      </c>
      <c r="T24" s="7" t="s">
        <v>190</v>
      </c>
      <c r="U24" s="7" t="s">
        <v>191</v>
      </c>
    </row>
    <row r="25" spans="1:40" x14ac:dyDescent="0.35">
      <c r="A25" t="s">
        <v>197</v>
      </c>
      <c r="B25" s="10">
        <v>44.3</v>
      </c>
      <c r="C25" s="10">
        <v>45.3</v>
      </c>
      <c r="D25" s="10">
        <v>47.3</v>
      </c>
      <c r="E25" s="10">
        <v>48.8</v>
      </c>
      <c r="F25" s="10">
        <v>48.4</v>
      </c>
      <c r="G25" s="10">
        <v>48.3</v>
      </c>
      <c r="H25" s="10">
        <v>49.5</v>
      </c>
      <c r="I25" s="10">
        <v>48.7</v>
      </c>
      <c r="J25" s="10">
        <v>48.1</v>
      </c>
      <c r="K25" s="10">
        <v>50.2</v>
      </c>
      <c r="L25" s="10">
        <v>50.3</v>
      </c>
      <c r="M25" s="10">
        <v>51.1</v>
      </c>
      <c r="N25" s="10">
        <v>50.7</v>
      </c>
      <c r="O25" s="10">
        <v>49.2</v>
      </c>
      <c r="P25" s="10">
        <v>55.8</v>
      </c>
      <c r="Q25" s="10">
        <v>56.3</v>
      </c>
      <c r="R25" s="10">
        <v>51</v>
      </c>
      <c r="S25" s="10">
        <v>49.1</v>
      </c>
      <c r="T25" s="10">
        <v>48.1</v>
      </c>
      <c r="U25">
        <v>47.9</v>
      </c>
    </row>
    <row r="26" spans="1:40" x14ac:dyDescent="0.35">
      <c r="A26" t="s">
        <v>198</v>
      </c>
      <c r="B26" s="10">
        <v>30.9</v>
      </c>
      <c r="C26" s="10">
        <v>29.9</v>
      </c>
      <c r="D26" s="10">
        <v>29.8</v>
      </c>
      <c r="E26" s="10">
        <v>32.5</v>
      </c>
      <c r="F26" s="10">
        <v>33.1</v>
      </c>
      <c r="G26" s="10">
        <v>31.4</v>
      </c>
      <c r="H26" s="10">
        <v>33.299999999999997</v>
      </c>
      <c r="I26" s="10">
        <v>33.200000000000003</v>
      </c>
      <c r="J26" s="10">
        <v>34.200000000000003</v>
      </c>
      <c r="K26" s="10">
        <v>32.700000000000003</v>
      </c>
      <c r="L26" s="10">
        <v>32.1</v>
      </c>
      <c r="M26" s="10">
        <v>32</v>
      </c>
      <c r="N26" s="10">
        <v>32.4</v>
      </c>
      <c r="O26" s="10">
        <v>31.5</v>
      </c>
      <c r="P26" s="10">
        <v>27.5</v>
      </c>
      <c r="Q26" s="10">
        <v>26.2</v>
      </c>
      <c r="R26" s="10">
        <v>27.1</v>
      </c>
      <c r="S26" s="10">
        <v>30.2</v>
      </c>
      <c r="T26" s="10">
        <v>31.4</v>
      </c>
      <c r="U26">
        <v>32.200000000000003</v>
      </c>
    </row>
    <row r="27" spans="1:40" x14ac:dyDescent="0.35">
      <c r="A27" t="s">
        <v>199</v>
      </c>
      <c r="B27" s="10">
        <v>8.8000000000000007</v>
      </c>
      <c r="C27" s="10">
        <v>10.1</v>
      </c>
      <c r="D27" s="10">
        <v>9</v>
      </c>
      <c r="E27" s="10">
        <v>6.1</v>
      </c>
      <c r="F27" s="10">
        <v>5.9</v>
      </c>
      <c r="G27" s="10">
        <v>5.7</v>
      </c>
      <c r="H27" s="10">
        <v>5.2</v>
      </c>
      <c r="I27" s="10">
        <v>6.1</v>
      </c>
      <c r="J27" s="10">
        <v>6.3</v>
      </c>
      <c r="K27" s="10">
        <v>7.4</v>
      </c>
      <c r="L27" s="10">
        <v>8.3000000000000007</v>
      </c>
      <c r="M27" s="10">
        <v>7.8</v>
      </c>
      <c r="N27" s="10">
        <v>8.6</v>
      </c>
      <c r="O27" s="10">
        <v>9.5</v>
      </c>
      <c r="P27" s="10">
        <v>7.7</v>
      </c>
      <c r="Q27" s="10">
        <v>9.1999999999999993</v>
      </c>
      <c r="R27" s="10">
        <v>12.6</v>
      </c>
      <c r="S27" s="10">
        <v>9.9</v>
      </c>
      <c r="T27" s="10">
        <v>10.199999999999999</v>
      </c>
      <c r="U27">
        <v>9.4</v>
      </c>
    </row>
    <row r="28" spans="1:40" x14ac:dyDescent="0.35">
      <c r="A28" t="s">
        <v>200</v>
      </c>
      <c r="B28" s="10">
        <v>10.7</v>
      </c>
      <c r="C28" s="10">
        <v>9</v>
      </c>
      <c r="D28" s="10">
        <v>8.8000000000000007</v>
      </c>
      <c r="E28" s="10">
        <v>7.5</v>
      </c>
      <c r="F28" s="10">
        <v>6.7</v>
      </c>
      <c r="G28" s="10">
        <v>8.8000000000000007</v>
      </c>
      <c r="H28" s="10">
        <v>6.6</v>
      </c>
      <c r="I28" s="10">
        <v>7.7</v>
      </c>
      <c r="J28" s="10">
        <v>6.1</v>
      </c>
      <c r="K28" s="10">
        <v>5.9</v>
      </c>
      <c r="L28" s="10">
        <v>5.4</v>
      </c>
      <c r="M28" s="10">
        <v>5</v>
      </c>
      <c r="N28" s="10">
        <v>5</v>
      </c>
      <c r="O28" s="10">
        <v>5.8</v>
      </c>
      <c r="P28" s="10">
        <v>4.3</v>
      </c>
      <c r="Q28" s="10">
        <v>4.5</v>
      </c>
      <c r="R28" s="10">
        <v>5.0999999999999996</v>
      </c>
      <c r="S28" s="10">
        <v>6.2</v>
      </c>
      <c r="T28" s="10">
        <v>6.8</v>
      </c>
      <c r="U28">
        <v>6.5</v>
      </c>
    </row>
    <row r="29" spans="1:40" x14ac:dyDescent="0.35">
      <c r="A29" t="s">
        <v>201</v>
      </c>
      <c r="B29" s="10">
        <v>3.3</v>
      </c>
      <c r="C29" s="10">
        <v>3.2</v>
      </c>
      <c r="D29" s="10">
        <v>3.3</v>
      </c>
      <c r="E29" s="10">
        <v>3.1</v>
      </c>
      <c r="F29" s="10">
        <v>3.5</v>
      </c>
      <c r="G29" s="10">
        <v>3.8</v>
      </c>
      <c r="H29" s="10">
        <v>3</v>
      </c>
      <c r="I29" s="10">
        <v>2.5</v>
      </c>
      <c r="J29" s="10">
        <v>2.5</v>
      </c>
      <c r="K29" s="10">
        <v>2.4</v>
      </c>
      <c r="L29" s="10">
        <v>2.6</v>
      </c>
      <c r="M29" s="10">
        <v>2.6</v>
      </c>
      <c r="N29" s="10">
        <v>1.9</v>
      </c>
      <c r="O29" s="10">
        <v>2.2999999999999998</v>
      </c>
      <c r="P29" s="10">
        <v>2.9</v>
      </c>
      <c r="Q29" s="10">
        <v>1.9</v>
      </c>
      <c r="R29" s="10">
        <v>2.2999999999999998</v>
      </c>
      <c r="S29" s="10">
        <v>2.2000000000000002</v>
      </c>
      <c r="T29" s="10">
        <v>1.9</v>
      </c>
      <c r="U29">
        <v>2.1</v>
      </c>
    </row>
    <row r="30" spans="1:40" x14ac:dyDescent="0.35">
      <c r="A30" t="s">
        <v>202</v>
      </c>
      <c r="B30" s="10">
        <v>2</v>
      </c>
      <c r="C30" s="10">
        <v>2.5</v>
      </c>
      <c r="D30" s="10">
        <v>1.9</v>
      </c>
      <c r="E30" s="10">
        <v>2</v>
      </c>
      <c r="F30" s="10">
        <v>2.4</v>
      </c>
      <c r="G30" s="10">
        <v>2</v>
      </c>
      <c r="H30" s="10">
        <v>2.2999999999999998</v>
      </c>
      <c r="I30" s="10">
        <v>1.9</v>
      </c>
      <c r="J30" s="10">
        <v>2.7</v>
      </c>
      <c r="K30" s="10">
        <v>1.3</v>
      </c>
      <c r="L30" s="10">
        <v>1.3</v>
      </c>
      <c r="M30" s="10">
        <v>1.6</v>
      </c>
      <c r="N30" s="10">
        <v>1.4</v>
      </c>
      <c r="O30" s="10">
        <v>1.7</v>
      </c>
      <c r="P30" s="10">
        <v>1.9</v>
      </c>
      <c r="Q30" s="10">
        <v>1.8</v>
      </c>
      <c r="R30" s="10">
        <v>1.9</v>
      </c>
      <c r="S30" s="10">
        <v>2.4</v>
      </c>
      <c r="T30" s="10">
        <v>1.6</v>
      </c>
      <c r="U30">
        <v>1.9</v>
      </c>
    </row>
    <row r="31" spans="1:40" x14ac:dyDescent="0.35">
      <c r="A31" t="s">
        <v>237</v>
      </c>
      <c r="B31" s="9">
        <v>12491</v>
      </c>
      <c r="C31" s="9">
        <v>12211</v>
      </c>
      <c r="D31" s="9">
        <v>11955</v>
      </c>
      <c r="E31" s="9">
        <v>11671</v>
      </c>
      <c r="F31" s="9">
        <v>11444</v>
      </c>
      <c r="G31" s="9">
        <v>11313</v>
      </c>
      <c r="H31" s="9">
        <v>11153</v>
      </c>
      <c r="I31" s="9">
        <v>11255</v>
      </c>
      <c r="J31" s="9">
        <v>11004</v>
      </c>
      <c r="K31" s="9">
        <v>10968</v>
      </c>
      <c r="L31" s="9">
        <v>11184</v>
      </c>
      <c r="M31" s="9">
        <v>10798</v>
      </c>
      <c r="N31" s="9">
        <v>10381</v>
      </c>
      <c r="O31" s="9">
        <v>10660</v>
      </c>
      <c r="P31" s="9">
        <v>10195</v>
      </c>
      <c r="Q31" s="9">
        <v>10527</v>
      </c>
      <c r="R31" s="9">
        <v>11347</v>
      </c>
      <c r="S31" s="9">
        <v>11319</v>
      </c>
      <c r="T31" s="9">
        <v>11689</v>
      </c>
      <c r="U31" s="9">
        <v>11772</v>
      </c>
      <c r="V31" s="9"/>
      <c r="W31" s="9"/>
      <c r="X31" s="9"/>
      <c r="Y31" s="9"/>
      <c r="Z31" s="9"/>
      <c r="AA31" s="9"/>
      <c r="AB31" s="9"/>
      <c r="AC31" s="9"/>
      <c r="AD31" s="9"/>
      <c r="AE31" s="9"/>
      <c r="AF31" s="9"/>
      <c r="AG31" s="9"/>
      <c r="AH31" s="9"/>
      <c r="AI31" s="9"/>
      <c r="AJ31" s="9"/>
      <c r="AK31" s="9"/>
      <c r="AL31" s="9"/>
      <c r="AM31" s="9"/>
      <c r="AN31" s="9"/>
    </row>
    <row r="32" spans="1:40" x14ac:dyDescent="0.35">
      <c r="B32" s="10"/>
      <c r="C32" s="10"/>
      <c r="D32" s="10"/>
      <c r="E32" s="10"/>
      <c r="F32" s="10"/>
      <c r="G32" s="10"/>
      <c r="H32" s="10"/>
      <c r="I32" s="10"/>
      <c r="J32" s="10"/>
      <c r="K32" s="10"/>
      <c r="L32" s="10"/>
      <c r="M32" s="10"/>
      <c r="N32" s="10"/>
      <c r="O32" s="10"/>
      <c r="P32" s="10"/>
      <c r="Q32" s="10"/>
      <c r="R32" s="10"/>
      <c r="S32" s="10"/>
      <c r="T32" s="10"/>
    </row>
    <row r="33" spans="2:20" x14ac:dyDescent="0.35">
      <c r="B33" s="10"/>
      <c r="C33" s="10"/>
      <c r="D33" s="10"/>
      <c r="E33" s="10"/>
      <c r="F33" s="10"/>
      <c r="G33" s="10"/>
      <c r="H33" s="10"/>
      <c r="I33" s="10"/>
      <c r="J33" s="10"/>
      <c r="K33" s="10"/>
      <c r="L33" s="10"/>
      <c r="M33" s="10"/>
      <c r="N33" s="10"/>
      <c r="O33" s="10"/>
      <c r="P33" s="10"/>
      <c r="Q33" s="10"/>
      <c r="R33" s="10"/>
      <c r="S33" s="10"/>
      <c r="T33" s="10"/>
    </row>
    <row r="34" spans="2:20" x14ac:dyDescent="0.35">
      <c r="B34" s="10"/>
      <c r="C34" s="10"/>
      <c r="D34" s="10"/>
      <c r="E34" s="10"/>
      <c r="F34" s="10"/>
      <c r="G34" s="10"/>
      <c r="H34" s="10"/>
      <c r="I34" s="10"/>
      <c r="J34" s="10"/>
      <c r="K34" s="10"/>
      <c r="L34" s="10"/>
      <c r="M34" s="10"/>
      <c r="N34" s="10"/>
      <c r="O34" s="10"/>
      <c r="P34" s="10"/>
      <c r="Q34" s="10"/>
      <c r="R34" s="10"/>
      <c r="S34" s="10"/>
      <c r="T34" s="10"/>
    </row>
    <row r="35" spans="2:20" x14ac:dyDescent="0.35">
      <c r="B35" s="10"/>
      <c r="C35" s="10"/>
      <c r="D35" s="10"/>
      <c r="E35" s="10"/>
      <c r="F35" s="10"/>
      <c r="G35" s="10"/>
      <c r="H35" s="10"/>
      <c r="I35" s="10"/>
      <c r="J35" s="10"/>
      <c r="K35" s="10"/>
      <c r="L35" s="10"/>
      <c r="M35" s="10"/>
      <c r="N35" s="10"/>
      <c r="O35" s="10"/>
      <c r="P35" s="10"/>
      <c r="Q35" s="10"/>
      <c r="R35" s="10"/>
      <c r="S35" s="10"/>
      <c r="T35" s="10"/>
    </row>
    <row r="36" spans="2:20" x14ac:dyDescent="0.35">
      <c r="B36" s="10"/>
      <c r="C36" s="10"/>
      <c r="D36" s="10"/>
      <c r="E36" s="10"/>
      <c r="F36" s="10"/>
      <c r="G36" s="10"/>
      <c r="H36" s="10"/>
      <c r="I36" s="10"/>
      <c r="J36" s="10"/>
      <c r="K36" s="10"/>
      <c r="L36" s="10"/>
      <c r="M36" s="10"/>
      <c r="N36" s="10"/>
      <c r="O36" s="10"/>
      <c r="P36" s="10"/>
      <c r="Q36" s="10"/>
      <c r="R36" s="10"/>
      <c r="S36" s="10"/>
      <c r="T36" s="10"/>
    </row>
    <row r="37" spans="2:20" x14ac:dyDescent="0.35">
      <c r="B37" s="10"/>
      <c r="C37" s="10"/>
      <c r="D37" s="10"/>
      <c r="E37" s="10"/>
      <c r="F37" s="10"/>
      <c r="G37" s="10"/>
      <c r="H37" s="10"/>
      <c r="I37" s="10"/>
      <c r="J37" s="10"/>
      <c r="K37" s="10"/>
      <c r="L37" s="10"/>
      <c r="M37" s="10"/>
      <c r="N37" s="10"/>
      <c r="O37" s="10"/>
      <c r="P37" s="10"/>
      <c r="Q37" s="10"/>
      <c r="R37" s="10"/>
      <c r="S37" s="10"/>
      <c r="T37" s="10"/>
    </row>
    <row r="38" spans="2:20" x14ac:dyDescent="0.35">
      <c r="B38" s="10"/>
      <c r="C38" s="10"/>
      <c r="D38" s="10"/>
      <c r="E38" s="10"/>
      <c r="F38" s="10"/>
      <c r="G38" s="10"/>
      <c r="H38" s="10"/>
      <c r="I38" s="10"/>
      <c r="J38" s="10"/>
      <c r="K38" s="10"/>
      <c r="L38" s="10"/>
      <c r="M38" s="10"/>
      <c r="N38" s="10"/>
      <c r="O38" s="10"/>
      <c r="P38" s="10"/>
      <c r="Q38" s="10"/>
      <c r="R38" s="10"/>
      <c r="S38" s="10"/>
      <c r="T38" s="10"/>
    </row>
    <row r="39" spans="2:20" x14ac:dyDescent="0.35">
      <c r="B39" s="10"/>
      <c r="C39" s="10"/>
      <c r="D39" s="10"/>
      <c r="E39" s="10"/>
      <c r="F39" s="10"/>
      <c r="G39" s="10"/>
      <c r="H39" s="10"/>
      <c r="I39" s="10"/>
      <c r="J39" s="10"/>
      <c r="K39" s="10"/>
      <c r="L39" s="10"/>
      <c r="M39" s="10"/>
      <c r="N39" s="10"/>
      <c r="O39" s="10"/>
      <c r="P39" s="10"/>
      <c r="Q39" s="10"/>
      <c r="R39" s="10"/>
      <c r="S39" s="10"/>
      <c r="T39" s="10"/>
    </row>
    <row r="40" spans="2:20" x14ac:dyDescent="0.35">
      <c r="B40" s="10"/>
      <c r="C40" s="10"/>
      <c r="D40" s="10"/>
      <c r="E40" s="10"/>
      <c r="F40" s="10"/>
      <c r="G40" s="10"/>
      <c r="H40" s="10"/>
      <c r="I40" s="10"/>
      <c r="J40" s="10"/>
      <c r="K40" s="10"/>
      <c r="L40" s="10"/>
      <c r="M40" s="10"/>
      <c r="N40" s="10"/>
      <c r="O40" s="10"/>
      <c r="P40" s="10"/>
      <c r="Q40" s="10"/>
      <c r="R40" s="10"/>
      <c r="S40" s="10"/>
      <c r="T40" s="10"/>
    </row>
    <row r="41" spans="2:20" x14ac:dyDescent="0.35">
      <c r="B41" s="10"/>
      <c r="C41" s="10"/>
      <c r="D41" s="10"/>
      <c r="E41" s="10"/>
      <c r="F41" s="10"/>
      <c r="G41" s="10"/>
      <c r="H41" s="10"/>
      <c r="I41" s="10"/>
      <c r="J41" s="10"/>
      <c r="K41" s="10"/>
      <c r="L41" s="10"/>
      <c r="M41" s="10"/>
      <c r="N41" s="10"/>
      <c r="O41" s="10"/>
      <c r="P41" s="10"/>
      <c r="Q41" s="10"/>
      <c r="R41" s="10"/>
      <c r="S41" s="10"/>
      <c r="T41" s="10"/>
    </row>
    <row r="42" spans="2:20" x14ac:dyDescent="0.35">
      <c r="B42" s="10"/>
      <c r="C42" s="10"/>
      <c r="D42" s="10"/>
      <c r="E42" s="10"/>
      <c r="F42" s="10"/>
      <c r="G42" s="10"/>
      <c r="H42" s="10"/>
      <c r="I42" s="10"/>
      <c r="J42" s="10"/>
      <c r="K42" s="10"/>
      <c r="L42" s="10"/>
      <c r="M42" s="10"/>
      <c r="N42" s="10"/>
      <c r="O42" s="10"/>
      <c r="P42" s="10"/>
      <c r="Q42" s="10"/>
      <c r="R42" s="10"/>
      <c r="S42" s="10"/>
      <c r="T42" s="10"/>
    </row>
    <row r="43" spans="2:20" x14ac:dyDescent="0.35">
      <c r="B43" s="10"/>
      <c r="C43" s="10"/>
      <c r="D43" s="10"/>
      <c r="E43" s="10"/>
      <c r="F43" s="10"/>
      <c r="G43" s="10"/>
      <c r="H43" s="10"/>
      <c r="I43" s="10"/>
      <c r="J43" s="10"/>
      <c r="K43" s="10"/>
      <c r="L43" s="10"/>
      <c r="M43" s="10"/>
      <c r="N43" s="10"/>
      <c r="O43" s="10"/>
      <c r="P43" s="10"/>
      <c r="Q43" s="10"/>
      <c r="R43" s="10"/>
      <c r="S43" s="10"/>
      <c r="T43" s="10"/>
    </row>
    <row r="44" spans="2:20" x14ac:dyDescent="0.35">
      <c r="B44" s="10"/>
      <c r="C44" s="10"/>
      <c r="D44" s="10"/>
      <c r="E44" s="10"/>
      <c r="F44" s="10"/>
      <c r="G44" s="10"/>
      <c r="H44" s="10"/>
      <c r="I44" s="10"/>
      <c r="J44" s="10"/>
      <c r="K44" s="10"/>
      <c r="L44" s="10"/>
      <c r="M44" s="10"/>
      <c r="N44" s="10"/>
      <c r="O44" s="10"/>
      <c r="P44" s="10"/>
      <c r="Q44" s="10"/>
      <c r="R44" s="10"/>
      <c r="S44" s="10"/>
      <c r="T44" s="10"/>
    </row>
    <row r="45" spans="2:20" x14ac:dyDescent="0.35">
      <c r="B45" s="10"/>
      <c r="C45" s="10"/>
      <c r="D45" s="10"/>
      <c r="E45" s="10"/>
      <c r="F45" s="10"/>
      <c r="G45" s="10"/>
      <c r="H45" s="10"/>
      <c r="I45" s="10"/>
      <c r="J45" s="10"/>
      <c r="K45" s="10"/>
      <c r="L45" s="10"/>
      <c r="M45" s="10"/>
      <c r="N45" s="10"/>
      <c r="O45" s="10"/>
      <c r="P45" s="10"/>
      <c r="Q45" s="10"/>
      <c r="R45" s="10"/>
      <c r="S45" s="10"/>
      <c r="T45" s="10"/>
    </row>
    <row r="46" spans="2:20" x14ac:dyDescent="0.35">
      <c r="B46" s="10"/>
      <c r="C46" s="10"/>
      <c r="D46" s="10"/>
      <c r="E46" s="10"/>
      <c r="F46" s="10"/>
      <c r="G46" s="10"/>
      <c r="H46" s="10"/>
      <c r="I46" s="10"/>
      <c r="J46" s="10"/>
      <c r="K46" s="10"/>
      <c r="L46" s="10"/>
      <c r="M46" s="10"/>
      <c r="N46" s="10"/>
      <c r="O46" s="10"/>
      <c r="P46" s="10"/>
      <c r="Q46" s="10"/>
      <c r="R46" s="10"/>
      <c r="S46" s="10"/>
      <c r="T46" s="10"/>
    </row>
    <row r="47" spans="2:20" x14ac:dyDescent="0.35">
      <c r="B47" s="10"/>
      <c r="C47" s="10"/>
      <c r="D47" s="10"/>
      <c r="E47" s="10"/>
      <c r="F47" s="10"/>
      <c r="G47" s="10"/>
      <c r="H47" s="10"/>
      <c r="I47" s="10"/>
      <c r="J47" s="10"/>
      <c r="K47" s="10"/>
      <c r="L47" s="10"/>
      <c r="M47" s="10"/>
      <c r="N47" s="10"/>
      <c r="O47" s="10"/>
      <c r="P47" s="10"/>
      <c r="Q47" s="10"/>
      <c r="R47" s="10"/>
      <c r="S47" s="10"/>
      <c r="T47" s="10"/>
    </row>
    <row r="48" spans="2:20" x14ac:dyDescent="0.35">
      <c r="B48" s="10"/>
      <c r="C48" s="10"/>
      <c r="D48" s="10"/>
      <c r="E48" s="10"/>
      <c r="F48" s="10"/>
      <c r="G48" s="10"/>
      <c r="H48" s="10"/>
      <c r="I48" s="10"/>
      <c r="J48" s="10"/>
      <c r="K48" s="10"/>
      <c r="L48" s="10"/>
      <c r="M48" s="10"/>
      <c r="N48" s="10"/>
      <c r="O48" s="10"/>
      <c r="P48" s="10"/>
      <c r="Q48" s="10"/>
      <c r="R48" s="10"/>
      <c r="S48" s="10"/>
      <c r="T48" s="10"/>
    </row>
    <row r="49" spans="2:20" x14ac:dyDescent="0.35">
      <c r="B49" s="10"/>
      <c r="C49" s="10"/>
      <c r="D49" s="10"/>
      <c r="E49" s="10"/>
      <c r="F49" s="10"/>
      <c r="G49" s="10"/>
      <c r="H49" s="10"/>
      <c r="I49" s="10"/>
      <c r="J49" s="10"/>
      <c r="K49" s="10"/>
      <c r="L49" s="10"/>
      <c r="M49" s="10"/>
      <c r="N49" s="10"/>
      <c r="O49" s="10"/>
      <c r="P49" s="10"/>
      <c r="Q49" s="10"/>
      <c r="R49" s="10"/>
      <c r="S49" s="10"/>
      <c r="T49" s="10"/>
    </row>
    <row r="50" spans="2:20" x14ac:dyDescent="0.35">
      <c r="B50" s="10"/>
      <c r="C50" s="10"/>
      <c r="D50" s="10"/>
      <c r="E50" s="10"/>
      <c r="F50" s="10"/>
      <c r="G50" s="10"/>
      <c r="H50" s="10"/>
      <c r="I50" s="10"/>
      <c r="J50" s="10"/>
      <c r="K50" s="10"/>
      <c r="L50" s="10"/>
      <c r="M50" s="10"/>
      <c r="N50" s="10"/>
      <c r="O50" s="10"/>
      <c r="P50" s="10"/>
      <c r="Q50" s="10"/>
      <c r="R50" s="10"/>
      <c r="S50" s="10"/>
      <c r="T50" s="10"/>
    </row>
    <row r="51" spans="2:20" x14ac:dyDescent="0.35">
      <c r="B51" s="10"/>
      <c r="C51" s="10"/>
      <c r="D51" s="10"/>
      <c r="E51" s="10"/>
      <c r="F51" s="10"/>
      <c r="G51" s="10"/>
      <c r="H51" s="10"/>
      <c r="I51" s="10"/>
      <c r="J51" s="10"/>
      <c r="K51" s="10"/>
      <c r="L51" s="10"/>
      <c r="M51" s="10"/>
      <c r="N51" s="10"/>
      <c r="O51" s="10"/>
      <c r="P51" s="10"/>
      <c r="Q51" s="10"/>
      <c r="R51" s="10"/>
      <c r="S51" s="10"/>
      <c r="T51" s="10"/>
    </row>
    <row r="52" spans="2:20" x14ac:dyDescent="0.35">
      <c r="B52" s="10"/>
      <c r="C52" s="10"/>
      <c r="D52" s="10"/>
      <c r="E52" s="10"/>
      <c r="F52" s="10"/>
      <c r="G52" s="10"/>
      <c r="H52" s="10"/>
      <c r="I52" s="10"/>
      <c r="J52" s="10"/>
      <c r="K52" s="10"/>
      <c r="L52" s="10"/>
      <c r="M52" s="10"/>
      <c r="N52" s="10"/>
      <c r="O52" s="10"/>
      <c r="P52" s="10"/>
      <c r="Q52" s="10"/>
      <c r="R52" s="10"/>
      <c r="S52" s="10"/>
      <c r="T52" s="10"/>
    </row>
    <row r="53" spans="2:20" x14ac:dyDescent="0.35">
      <c r="B53" s="10"/>
      <c r="C53" s="10"/>
      <c r="D53" s="10"/>
      <c r="E53" s="10"/>
      <c r="F53" s="10"/>
      <c r="G53" s="10"/>
      <c r="H53" s="10"/>
      <c r="I53" s="10"/>
      <c r="J53" s="10"/>
      <c r="K53" s="10"/>
      <c r="L53" s="10"/>
      <c r="M53" s="10"/>
      <c r="N53" s="10"/>
      <c r="O53" s="10"/>
      <c r="P53" s="10"/>
      <c r="Q53" s="10"/>
      <c r="R53" s="10"/>
      <c r="S53" s="10"/>
      <c r="T53" s="10"/>
    </row>
    <row r="54" spans="2:20" x14ac:dyDescent="0.35">
      <c r="B54" s="10"/>
      <c r="C54" s="10"/>
      <c r="D54" s="10"/>
      <c r="E54" s="10"/>
      <c r="F54" s="10"/>
      <c r="G54" s="10"/>
      <c r="H54" s="10"/>
      <c r="I54" s="10"/>
      <c r="J54" s="10"/>
      <c r="K54" s="10"/>
      <c r="L54" s="10"/>
      <c r="M54" s="10"/>
      <c r="N54" s="10"/>
      <c r="O54" s="10"/>
      <c r="P54" s="10"/>
      <c r="Q54" s="10"/>
      <c r="R54" s="10"/>
      <c r="S54" s="10"/>
      <c r="T54" s="10"/>
    </row>
    <row r="55" spans="2:20" x14ac:dyDescent="0.35">
      <c r="B55" s="10"/>
      <c r="C55" s="10"/>
      <c r="D55" s="10"/>
      <c r="E55" s="10"/>
      <c r="F55" s="10"/>
      <c r="G55" s="10"/>
      <c r="H55" s="10"/>
      <c r="I55" s="10"/>
      <c r="J55" s="10"/>
      <c r="K55" s="10"/>
      <c r="L55" s="10"/>
      <c r="M55" s="10"/>
      <c r="N55" s="10"/>
      <c r="O55" s="10"/>
      <c r="P55" s="10"/>
      <c r="Q55" s="10"/>
      <c r="R55" s="10"/>
      <c r="S55" s="10"/>
      <c r="T55" s="10"/>
    </row>
  </sheetData>
  <pageMargins left="0.7" right="0.7" top="0.75" bottom="0.75" header="0.3" footer="0.3"/>
  <pageSetup paperSize="9" orientation="portrait" horizontalDpi="300" verticalDpi="300"/>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5"/>
  <sheetViews>
    <sheetView workbookViewId="0"/>
  </sheetViews>
  <sheetFormatPr defaultColWidth="11.07421875" defaultRowHeight="15.5" x14ac:dyDescent="0.35"/>
  <cols>
    <col min="1" max="1" width="20.69140625" customWidth="1"/>
    <col min="2" max="2" width="15.69140625" customWidth="1"/>
    <col min="3" max="3" width="120.69140625" customWidth="1"/>
  </cols>
  <sheetData>
    <row r="1" spans="1:3" ht="19" x14ac:dyDescent="0.4">
      <c r="A1" s="3" t="s">
        <v>22</v>
      </c>
    </row>
    <row r="2" spans="1:3" ht="40" customHeight="1" x14ac:dyDescent="0.35">
      <c r="A2" s="4" t="s">
        <v>23</v>
      </c>
      <c r="B2" s="4" t="s">
        <v>24</v>
      </c>
      <c r="C2" s="4" t="s">
        <v>25</v>
      </c>
    </row>
    <row r="3" spans="1:3" x14ac:dyDescent="0.35">
      <c r="A3" s="5" t="s">
        <v>26</v>
      </c>
      <c r="B3" s="6" t="str">
        <f>HYPERLINK("#Table_1!A1", "Table 1")</f>
        <v>Table 1</v>
      </c>
      <c r="C3" s="5" t="s">
        <v>27</v>
      </c>
    </row>
    <row r="4" spans="1:3" x14ac:dyDescent="0.35">
      <c r="A4" s="5" t="s">
        <v>28</v>
      </c>
      <c r="B4" s="6" t="str">
        <f>HYPERLINK("#Table_2!A1", "Table 2")</f>
        <v>Table 2</v>
      </c>
      <c r="C4" s="5" t="s">
        <v>29</v>
      </c>
    </row>
    <row r="5" spans="1:3" x14ac:dyDescent="0.35">
      <c r="A5" s="5" t="s">
        <v>30</v>
      </c>
      <c r="B5" s="6" t="str">
        <f>HYPERLINK("#Table_3!A1", "Table 3")</f>
        <v>Table 3</v>
      </c>
      <c r="C5" s="5" t="s">
        <v>31</v>
      </c>
    </row>
    <row r="6" spans="1:3" x14ac:dyDescent="0.35">
      <c r="A6" s="5" t="s">
        <v>32</v>
      </c>
      <c r="B6" s="6" t="str">
        <f>HYPERLINK("#Table_4!A1", "Table 4")</f>
        <v>Table 4</v>
      </c>
      <c r="C6" s="5" t="s">
        <v>33</v>
      </c>
    </row>
    <row r="7" spans="1:3" x14ac:dyDescent="0.35">
      <c r="A7" s="5" t="s">
        <v>34</v>
      </c>
      <c r="B7" s="6" t="str">
        <f>HYPERLINK("#Table_5!A1", "Table 5")</f>
        <v>Table 5</v>
      </c>
      <c r="C7" s="5" t="s">
        <v>35</v>
      </c>
    </row>
    <row r="8" spans="1:3" x14ac:dyDescent="0.35">
      <c r="A8" s="5" t="s">
        <v>36</v>
      </c>
      <c r="B8" s="6" t="str">
        <f>HYPERLINK("#Table_6!A1", "Table 6")</f>
        <v>Table 6</v>
      </c>
      <c r="C8" s="5" t="s">
        <v>37</v>
      </c>
    </row>
    <row r="9" spans="1:3" ht="31" x14ac:dyDescent="0.35">
      <c r="A9" s="5" t="s">
        <v>38</v>
      </c>
      <c r="B9" s="6" t="str">
        <f>HYPERLINK("#Table_7_9!A4", "Table 7")</f>
        <v>Table 7</v>
      </c>
      <c r="C9" s="5" t="s">
        <v>39</v>
      </c>
    </row>
    <row r="10" spans="1:3" ht="31" x14ac:dyDescent="0.35">
      <c r="A10" s="5" t="s">
        <v>38</v>
      </c>
      <c r="B10" s="6" t="str">
        <f>HYPERLINK("#Table_7_9!A11", "Table 8")</f>
        <v>Table 8</v>
      </c>
      <c r="C10" s="5" t="s">
        <v>40</v>
      </c>
    </row>
    <row r="11" spans="1:3" ht="31" x14ac:dyDescent="0.35">
      <c r="A11" s="5" t="s">
        <v>38</v>
      </c>
      <c r="B11" s="6" t="str">
        <f>HYPERLINK("#Table_7_9!A18", "Table 9")</f>
        <v>Table 9</v>
      </c>
      <c r="C11" s="5" t="s">
        <v>41</v>
      </c>
    </row>
    <row r="12" spans="1:3" x14ac:dyDescent="0.35">
      <c r="A12" s="5" t="s">
        <v>42</v>
      </c>
      <c r="B12" s="6" t="str">
        <f>HYPERLINK("#Table_10!A1", "Table 10")</f>
        <v>Table 10</v>
      </c>
      <c r="C12" s="5" t="s">
        <v>43</v>
      </c>
    </row>
    <row r="13" spans="1:3" x14ac:dyDescent="0.35">
      <c r="A13" s="5" t="s">
        <v>44</v>
      </c>
      <c r="B13" s="6" t="str">
        <f>HYPERLINK("#Table_11_13!A4", "Table 11")</f>
        <v>Table 11</v>
      </c>
      <c r="C13" s="5" t="s">
        <v>45</v>
      </c>
    </row>
    <row r="14" spans="1:3" x14ac:dyDescent="0.35">
      <c r="A14" s="5" t="s">
        <v>44</v>
      </c>
      <c r="B14" s="6" t="str">
        <f>HYPERLINK("#Table_11_13!A16", "Table 12")</f>
        <v>Table 12</v>
      </c>
      <c r="C14" s="5" t="s">
        <v>46</v>
      </c>
    </row>
    <row r="15" spans="1:3" x14ac:dyDescent="0.35">
      <c r="A15" s="5" t="s">
        <v>44</v>
      </c>
      <c r="B15" s="6" t="str">
        <f>HYPERLINK("#Table_11_13!A28", "Table 13")</f>
        <v>Table 13</v>
      </c>
      <c r="C15" s="5" t="s">
        <v>47</v>
      </c>
    </row>
    <row r="16" spans="1:3" x14ac:dyDescent="0.35">
      <c r="A16" s="5" t="s">
        <v>48</v>
      </c>
      <c r="B16" s="6" t="str">
        <f>HYPERLINK("#Table_14!A1", "Table 14")</f>
        <v>Table 14</v>
      </c>
      <c r="C16" s="5" t="s">
        <v>49</v>
      </c>
    </row>
    <row r="17" spans="1:3" x14ac:dyDescent="0.35">
      <c r="A17" s="5" t="s">
        <v>50</v>
      </c>
      <c r="B17" s="6" t="str">
        <f>HYPERLINK("#Table_15!A1", "Table 15")</f>
        <v>Table 15</v>
      </c>
      <c r="C17" s="5" t="s">
        <v>51</v>
      </c>
    </row>
    <row r="18" spans="1:3" x14ac:dyDescent="0.35">
      <c r="A18" s="5" t="s">
        <v>52</v>
      </c>
      <c r="B18" s="6" t="str">
        <f>HYPERLINK("#Table_16!A1", "Table 16")</f>
        <v>Table 16</v>
      </c>
      <c r="C18" s="5" t="s">
        <v>53</v>
      </c>
    </row>
    <row r="19" spans="1:3" x14ac:dyDescent="0.35">
      <c r="A19" s="5" t="s">
        <v>54</v>
      </c>
      <c r="B19" s="6" t="str">
        <f>HYPERLINK("#Table_17!A1", "Table 17")</f>
        <v>Table 17</v>
      </c>
      <c r="C19" s="5" t="s">
        <v>55</v>
      </c>
    </row>
    <row r="20" spans="1:3" x14ac:dyDescent="0.35">
      <c r="A20" s="5" t="s">
        <v>56</v>
      </c>
      <c r="B20" s="6" t="str">
        <f>HYPERLINK("#Table_18!A1", "Table 18")</f>
        <v>Table 18</v>
      </c>
      <c r="C20" s="5" t="s">
        <v>57</v>
      </c>
    </row>
    <row r="21" spans="1:3" x14ac:dyDescent="0.35">
      <c r="A21" s="5" t="s">
        <v>58</v>
      </c>
      <c r="B21" s="6" t="str">
        <f>HYPERLINK("#Table_19!A1", "Table 19")</f>
        <v>Table 19</v>
      </c>
      <c r="C21" s="5" t="s">
        <v>59</v>
      </c>
    </row>
    <row r="22" spans="1:3" x14ac:dyDescent="0.35">
      <c r="A22" s="5" t="s">
        <v>60</v>
      </c>
      <c r="B22" s="6" t="str">
        <f>HYPERLINK("#Table_20_21!A4", "Table 20")</f>
        <v>Table 20</v>
      </c>
      <c r="C22" s="5" t="s">
        <v>61</v>
      </c>
    </row>
    <row r="23" spans="1:3" x14ac:dyDescent="0.35">
      <c r="A23" s="5" t="s">
        <v>60</v>
      </c>
      <c r="B23" s="6" t="str">
        <f>HYPERLINK("#Table_20_21!A10", "Table 21")</f>
        <v>Table 21</v>
      </c>
      <c r="C23" s="5" t="s">
        <v>62</v>
      </c>
    </row>
    <row r="24" spans="1:3" x14ac:dyDescent="0.35">
      <c r="A24" s="5" t="s">
        <v>63</v>
      </c>
      <c r="B24" s="6" t="str">
        <f>HYPERLINK("#Table_22_24!A4", "Table 22")</f>
        <v>Table 22</v>
      </c>
      <c r="C24" s="5" t="s">
        <v>64</v>
      </c>
    </row>
    <row r="25" spans="1:3" x14ac:dyDescent="0.35">
      <c r="A25" s="5" t="s">
        <v>63</v>
      </c>
      <c r="B25" s="6" t="str">
        <f>HYPERLINK("#Table_22_24!A14", "Table 23")</f>
        <v>Table 23</v>
      </c>
      <c r="C25" s="5" t="s">
        <v>65</v>
      </c>
    </row>
    <row r="26" spans="1:3" x14ac:dyDescent="0.35">
      <c r="A26" s="5" t="s">
        <v>63</v>
      </c>
      <c r="B26" s="6" t="str">
        <f>HYPERLINK("#Table_22_24!A24", "Table 24")</f>
        <v>Table 24</v>
      </c>
      <c r="C26" s="5" t="s">
        <v>66</v>
      </c>
    </row>
    <row r="27" spans="1:3" x14ac:dyDescent="0.35">
      <c r="A27" s="5" t="s">
        <v>67</v>
      </c>
      <c r="B27" s="6" t="str">
        <f>HYPERLINK("#Appendix_A!A1", "Appendix A")</f>
        <v>Appendix A</v>
      </c>
      <c r="C27" s="5" t="s">
        <v>68</v>
      </c>
    </row>
    <row r="28" spans="1:3" x14ac:dyDescent="0.35">
      <c r="A28" s="5" t="s">
        <v>69</v>
      </c>
      <c r="B28" s="6" t="str">
        <f>HYPERLINK("#Appendix_B!A1", "Appendix B")</f>
        <v>Appendix B</v>
      </c>
      <c r="C28" s="5" t="s">
        <v>70</v>
      </c>
    </row>
    <row r="29" spans="1:3" x14ac:dyDescent="0.35">
      <c r="A29" s="5" t="s">
        <v>71</v>
      </c>
      <c r="B29" s="6" t="str">
        <f>HYPERLINK("#notes!A1", "Notes")</f>
        <v>Notes</v>
      </c>
      <c r="C29" s="5" t="s">
        <v>72</v>
      </c>
    </row>
    <row r="30" spans="1:3" x14ac:dyDescent="0.35">
      <c r="A30" s="5"/>
      <c r="B30" s="5"/>
      <c r="C30" s="5"/>
    </row>
    <row r="31" spans="1:3" x14ac:dyDescent="0.35">
      <c r="A31" s="5"/>
      <c r="B31" s="5"/>
      <c r="C31" s="5"/>
    </row>
    <row r="32" spans="1:3" x14ac:dyDescent="0.35">
      <c r="A32" s="5"/>
      <c r="B32" s="5"/>
      <c r="C32" s="5"/>
    </row>
    <row r="33" spans="1:3" x14ac:dyDescent="0.35">
      <c r="A33" s="5"/>
      <c r="B33" s="5"/>
      <c r="C33" s="5"/>
    </row>
    <row r="34" spans="1:3" x14ac:dyDescent="0.35">
      <c r="A34" s="5"/>
      <c r="B34" s="5"/>
      <c r="C34" s="5"/>
    </row>
    <row r="35" spans="1:3" x14ac:dyDescent="0.35">
      <c r="A35" s="5"/>
      <c r="B35" s="5"/>
      <c r="C35" s="5"/>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65"/>
  <sheetViews>
    <sheetView workbookViewId="0"/>
  </sheetViews>
  <sheetFormatPr defaultColWidth="11.07421875" defaultRowHeight="15.5" x14ac:dyDescent="0.35"/>
  <cols>
    <col min="1" max="1" width="40.69140625" customWidth="1"/>
  </cols>
  <sheetData>
    <row r="1" spans="1:7" ht="19" x14ac:dyDescent="0.4">
      <c r="A1" s="3" t="s">
        <v>68</v>
      </c>
    </row>
    <row r="2" spans="1:7" x14ac:dyDescent="0.35">
      <c r="A2" t="s">
        <v>73</v>
      </c>
    </row>
    <row r="3" spans="1:7" ht="30" customHeight="1" x14ac:dyDescent="0.35">
      <c r="A3" s="2" t="s">
        <v>238</v>
      </c>
    </row>
    <row r="4" spans="1:7" ht="31" x14ac:dyDescent="0.35">
      <c r="A4" s="8" t="s">
        <v>75</v>
      </c>
      <c r="B4" s="7" t="s">
        <v>76</v>
      </c>
      <c r="C4" s="7" t="s">
        <v>77</v>
      </c>
      <c r="D4" s="7" t="s">
        <v>78</v>
      </c>
      <c r="E4" s="7" t="s">
        <v>79</v>
      </c>
      <c r="F4" s="7" t="s">
        <v>80</v>
      </c>
      <c r="G4" s="7" t="s">
        <v>81</v>
      </c>
    </row>
    <row r="5" spans="1:7" x14ac:dyDescent="0.35">
      <c r="A5" t="s">
        <v>82</v>
      </c>
      <c r="B5" s="9">
        <v>2665</v>
      </c>
      <c r="C5" s="10">
        <v>56.5</v>
      </c>
      <c r="D5" s="9">
        <v>3362</v>
      </c>
      <c r="E5" s="10">
        <v>70.099999999999994</v>
      </c>
      <c r="F5" s="9">
        <v>6027</v>
      </c>
      <c r="G5" s="10">
        <v>63.3</v>
      </c>
    </row>
    <row r="6" spans="1:7" x14ac:dyDescent="0.35">
      <c r="A6" t="s">
        <v>83</v>
      </c>
      <c r="B6" s="9">
        <v>3333</v>
      </c>
      <c r="C6" s="10">
        <v>70.599999999999994</v>
      </c>
      <c r="D6" s="9">
        <v>3982</v>
      </c>
      <c r="E6" s="10">
        <v>83.1</v>
      </c>
      <c r="F6" s="9">
        <v>7315</v>
      </c>
      <c r="G6" s="10">
        <v>76.900000000000006</v>
      </c>
    </row>
    <row r="7" spans="1:7" x14ac:dyDescent="0.35">
      <c r="A7" t="s">
        <v>84</v>
      </c>
      <c r="B7" s="9">
        <v>3457</v>
      </c>
      <c r="C7" s="10">
        <v>73.2</v>
      </c>
      <c r="D7" s="9">
        <v>4058</v>
      </c>
      <c r="E7" s="10">
        <v>84.6</v>
      </c>
      <c r="F7" s="9">
        <v>7515</v>
      </c>
      <c r="G7" s="10">
        <v>79</v>
      </c>
    </row>
    <row r="8" spans="1:7" x14ac:dyDescent="0.35">
      <c r="A8" t="s">
        <v>85</v>
      </c>
      <c r="B8" s="9">
        <v>4472</v>
      </c>
      <c r="C8" s="10">
        <v>94.7</v>
      </c>
      <c r="D8" s="9">
        <v>4693</v>
      </c>
      <c r="E8" s="10">
        <v>97.9</v>
      </c>
      <c r="F8" s="9">
        <v>9165</v>
      </c>
      <c r="G8" s="10">
        <v>96.3</v>
      </c>
    </row>
    <row r="9" spans="1:7" x14ac:dyDescent="0.35">
      <c r="A9" t="s">
        <v>86</v>
      </c>
      <c r="B9" s="9">
        <v>4348</v>
      </c>
      <c r="C9" s="10">
        <v>92.1</v>
      </c>
      <c r="D9" s="9">
        <v>4643</v>
      </c>
      <c r="E9" s="10">
        <v>96.9</v>
      </c>
      <c r="F9" s="9">
        <v>8991</v>
      </c>
      <c r="G9" s="10">
        <v>94.5</v>
      </c>
    </row>
    <row r="10" spans="1:7" x14ac:dyDescent="0.35">
      <c r="A10" t="s">
        <v>87</v>
      </c>
      <c r="B10" s="9">
        <v>4692</v>
      </c>
      <c r="C10" s="10">
        <v>99.4</v>
      </c>
      <c r="D10" s="9">
        <v>4771</v>
      </c>
      <c r="E10" s="10">
        <v>99.5</v>
      </c>
      <c r="F10" s="9">
        <v>9463</v>
      </c>
      <c r="G10" s="10">
        <v>99.5</v>
      </c>
    </row>
    <row r="11" spans="1:7" x14ac:dyDescent="0.35">
      <c r="A11" t="s">
        <v>88</v>
      </c>
      <c r="B11" s="9">
        <v>7</v>
      </c>
      <c r="C11" s="10">
        <v>0.1</v>
      </c>
      <c r="D11" s="9">
        <v>7</v>
      </c>
      <c r="E11" s="10">
        <v>0.1</v>
      </c>
      <c r="F11" s="9">
        <v>14</v>
      </c>
      <c r="G11" s="10">
        <v>0.1</v>
      </c>
    </row>
    <row r="12" spans="1:7" x14ac:dyDescent="0.35">
      <c r="A12" t="s">
        <v>89</v>
      </c>
      <c r="B12" s="9">
        <v>7</v>
      </c>
      <c r="C12" s="10">
        <v>0.1</v>
      </c>
      <c r="D12" s="9">
        <v>7</v>
      </c>
      <c r="E12" s="10">
        <v>0.1</v>
      </c>
      <c r="F12" s="9">
        <v>14</v>
      </c>
      <c r="G12" s="10">
        <v>0.1</v>
      </c>
    </row>
    <row r="13" spans="1:7" x14ac:dyDescent="0.35">
      <c r="A13" t="s">
        <v>90</v>
      </c>
      <c r="B13" s="9">
        <v>4720</v>
      </c>
      <c r="C13" s="10">
        <v>100</v>
      </c>
      <c r="D13" s="9">
        <v>4794</v>
      </c>
      <c r="E13" s="10">
        <v>100</v>
      </c>
      <c r="F13" s="9">
        <v>9514</v>
      </c>
      <c r="G13" s="10">
        <v>100</v>
      </c>
    </row>
    <row r="14" spans="1:7" x14ac:dyDescent="0.35">
      <c r="B14" s="9"/>
      <c r="C14" s="10"/>
      <c r="D14" s="9"/>
      <c r="E14" s="10"/>
      <c r="F14" s="9"/>
      <c r="G14" s="10"/>
    </row>
    <row r="15" spans="1:7" ht="30" customHeight="1" x14ac:dyDescent="0.35">
      <c r="A15" s="2" t="s">
        <v>239</v>
      </c>
      <c r="B15" s="9"/>
      <c r="C15" s="10"/>
      <c r="D15" s="9"/>
      <c r="E15" s="10"/>
      <c r="F15" s="9"/>
      <c r="G15" s="10"/>
    </row>
    <row r="16" spans="1:7" ht="31" x14ac:dyDescent="0.35">
      <c r="A16" s="8" t="s">
        <v>75</v>
      </c>
      <c r="B16" s="7" t="s">
        <v>76</v>
      </c>
      <c r="C16" s="7" t="s">
        <v>77</v>
      </c>
      <c r="D16" s="7" t="s">
        <v>78</v>
      </c>
      <c r="E16" s="7" t="s">
        <v>79</v>
      </c>
      <c r="F16" s="7" t="s">
        <v>80</v>
      </c>
      <c r="G16" s="7" t="s">
        <v>81</v>
      </c>
    </row>
    <row r="17" spans="1:7" x14ac:dyDescent="0.35">
      <c r="A17" t="s">
        <v>82</v>
      </c>
      <c r="B17" s="9">
        <v>1001</v>
      </c>
      <c r="C17" s="10">
        <v>16.100000000000001</v>
      </c>
      <c r="D17" s="9">
        <v>1822</v>
      </c>
      <c r="E17" s="10">
        <v>31.1</v>
      </c>
      <c r="F17" s="9">
        <v>2823</v>
      </c>
      <c r="G17" s="10">
        <v>23.4</v>
      </c>
    </row>
    <row r="18" spans="1:7" x14ac:dyDescent="0.35">
      <c r="A18" t="s">
        <v>83</v>
      </c>
      <c r="B18" s="9">
        <v>1486</v>
      </c>
      <c r="C18" s="10">
        <v>23.9</v>
      </c>
      <c r="D18" s="9">
        <v>2532</v>
      </c>
      <c r="E18" s="10">
        <v>43.2</v>
      </c>
      <c r="F18" s="9">
        <v>4018</v>
      </c>
      <c r="G18" s="10">
        <v>33.200000000000003</v>
      </c>
    </row>
    <row r="19" spans="1:7" x14ac:dyDescent="0.35">
      <c r="A19" t="s">
        <v>84</v>
      </c>
      <c r="B19" s="9">
        <v>1715</v>
      </c>
      <c r="C19" s="10">
        <v>27.6</v>
      </c>
      <c r="D19" s="9">
        <v>2789</v>
      </c>
      <c r="E19" s="10">
        <v>47.5</v>
      </c>
      <c r="F19" s="9">
        <v>4504</v>
      </c>
      <c r="G19" s="10">
        <v>37.299999999999997</v>
      </c>
    </row>
    <row r="20" spans="1:7" x14ac:dyDescent="0.35">
      <c r="A20" t="s">
        <v>85</v>
      </c>
      <c r="B20" s="9">
        <v>4620</v>
      </c>
      <c r="C20" s="10">
        <v>74.3</v>
      </c>
      <c r="D20" s="9">
        <v>4877</v>
      </c>
      <c r="E20" s="10">
        <v>83.1</v>
      </c>
      <c r="F20" s="9">
        <v>9497</v>
      </c>
      <c r="G20" s="10">
        <v>78.599999999999994</v>
      </c>
    </row>
    <row r="21" spans="1:7" x14ac:dyDescent="0.35">
      <c r="A21" t="s">
        <v>86</v>
      </c>
      <c r="B21" s="9">
        <v>2866</v>
      </c>
      <c r="C21" s="10">
        <v>46.1</v>
      </c>
      <c r="D21" s="9">
        <v>3429</v>
      </c>
      <c r="E21" s="10">
        <v>58.5</v>
      </c>
      <c r="F21" s="9">
        <v>6295</v>
      </c>
      <c r="G21" s="10">
        <v>52.1</v>
      </c>
    </row>
    <row r="22" spans="1:7" x14ac:dyDescent="0.35">
      <c r="A22" t="s">
        <v>87</v>
      </c>
      <c r="B22" s="9">
        <v>5849</v>
      </c>
      <c r="C22" s="10">
        <v>94</v>
      </c>
      <c r="D22" s="9">
        <v>5648</v>
      </c>
      <c r="E22" s="10">
        <v>96.3</v>
      </c>
      <c r="F22" s="9">
        <v>11497</v>
      </c>
      <c r="G22" s="10">
        <v>95.1</v>
      </c>
    </row>
    <row r="23" spans="1:7" x14ac:dyDescent="0.35">
      <c r="A23" t="s">
        <v>88</v>
      </c>
      <c r="B23" s="9">
        <v>89</v>
      </c>
      <c r="C23" s="10">
        <v>1.4</v>
      </c>
      <c r="D23" s="9">
        <v>55</v>
      </c>
      <c r="E23" s="10">
        <v>0.9</v>
      </c>
      <c r="F23" s="9">
        <v>144</v>
      </c>
      <c r="G23" s="10">
        <v>1.2</v>
      </c>
    </row>
    <row r="24" spans="1:7" x14ac:dyDescent="0.35">
      <c r="A24" t="s">
        <v>89</v>
      </c>
      <c r="B24" s="9">
        <v>72</v>
      </c>
      <c r="C24" s="10">
        <v>1.2</v>
      </c>
      <c r="D24" s="9">
        <v>45</v>
      </c>
      <c r="E24" s="10">
        <v>0.8</v>
      </c>
      <c r="F24" s="9">
        <v>117</v>
      </c>
      <c r="G24" s="10">
        <v>1</v>
      </c>
    </row>
    <row r="25" spans="1:7" x14ac:dyDescent="0.35">
      <c r="A25" t="s">
        <v>92</v>
      </c>
      <c r="B25" s="9">
        <v>6221</v>
      </c>
      <c r="C25" s="10">
        <v>100</v>
      </c>
      <c r="D25" s="9">
        <v>5866</v>
      </c>
      <c r="E25" s="10">
        <v>100</v>
      </c>
      <c r="F25" s="9">
        <v>12087</v>
      </c>
      <c r="G25" s="10">
        <v>100</v>
      </c>
    </row>
    <row r="26" spans="1:7" x14ac:dyDescent="0.35">
      <c r="B26" s="9"/>
      <c r="C26" s="10"/>
      <c r="D26" s="9"/>
      <c r="E26" s="10"/>
      <c r="F26" s="9"/>
      <c r="G26" s="10"/>
    </row>
    <row r="27" spans="1:7" ht="30" customHeight="1" x14ac:dyDescent="0.35">
      <c r="A27" s="2" t="s">
        <v>240</v>
      </c>
      <c r="B27" s="9"/>
      <c r="C27" s="10"/>
      <c r="D27" s="9"/>
      <c r="E27" s="10"/>
      <c r="F27" s="9"/>
      <c r="G27" s="10"/>
    </row>
    <row r="28" spans="1:7" ht="31" x14ac:dyDescent="0.35">
      <c r="A28" s="8" t="s">
        <v>75</v>
      </c>
      <c r="B28" s="7" t="s">
        <v>76</v>
      </c>
      <c r="C28" s="7" t="s">
        <v>241</v>
      </c>
      <c r="D28" s="7" t="s">
        <v>78</v>
      </c>
      <c r="E28" s="7" t="s">
        <v>196</v>
      </c>
      <c r="F28" s="7" t="s">
        <v>80</v>
      </c>
      <c r="G28" s="7" t="s">
        <v>81</v>
      </c>
    </row>
    <row r="29" spans="1:7" x14ac:dyDescent="0.35">
      <c r="A29" t="s">
        <v>82</v>
      </c>
      <c r="B29" s="9">
        <v>3666</v>
      </c>
      <c r="C29" s="10">
        <v>33.5</v>
      </c>
      <c r="D29" s="9">
        <v>5184</v>
      </c>
      <c r="E29" s="10">
        <v>48.6</v>
      </c>
      <c r="F29" s="9">
        <v>8850</v>
      </c>
      <c r="G29" s="10">
        <v>41</v>
      </c>
    </row>
    <row r="30" spans="1:7" x14ac:dyDescent="0.35">
      <c r="A30" t="s">
        <v>83</v>
      </c>
      <c r="B30" s="9">
        <v>4819</v>
      </c>
      <c r="C30" s="10">
        <v>44</v>
      </c>
      <c r="D30" s="9">
        <v>6514</v>
      </c>
      <c r="E30" s="10">
        <v>61.1</v>
      </c>
      <c r="F30" s="9">
        <v>11333</v>
      </c>
      <c r="G30" s="10">
        <v>52.5</v>
      </c>
    </row>
    <row r="31" spans="1:7" x14ac:dyDescent="0.35">
      <c r="A31" t="s">
        <v>84</v>
      </c>
      <c r="B31" s="9">
        <v>5172</v>
      </c>
      <c r="C31" s="10">
        <v>47.3</v>
      </c>
      <c r="D31" s="9">
        <v>6847</v>
      </c>
      <c r="E31" s="10">
        <v>64.2</v>
      </c>
      <c r="F31" s="9">
        <v>12019</v>
      </c>
      <c r="G31" s="10">
        <v>55.6</v>
      </c>
    </row>
    <row r="32" spans="1:7" x14ac:dyDescent="0.35">
      <c r="A32" t="s">
        <v>85</v>
      </c>
      <c r="B32" s="9">
        <v>9092</v>
      </c>
      <c r="C32" s="10">
        <v>83.1</v>
      </c>
      <c r="D32" s="9">
        <v>9570</v>
      </c>
      <c r="E32" s="10">
        <v>89.8</v>
      </c>
      <c r="F32" s="9">
        <v>18662</v>
      </c>
      <c r="G32" s="10">
        <v>86.4</v>
      </c>
    </row>
    <row r="33" spans="1:7" x14ac:dyDescent="0.35">
      <c r="A33" t="s">
        <v>86</v>
      </c>
      <c r="B33" s="9">
        <v>7214</v>
      </c>
      <c r="C33" s="10">
        <v>65.900000000000006</v>
      </c>
      <c r="D33" s="9">
        <v>8072</v>
      </c>
      <c r="E33" s="10">
        <v>75.7</v>
      </c>
      <c r="F33" s="9">
        <v>15286</v>
      </c>
      <c r="G33" s="10">
        <v>70.8</v>
      </c>
    </row>
    <row r="34" spans="1:7" x14ac:dyDescent="0.35">
      <c r="A34" t="s">
        <v>87</v>
      </c>
      <c r="B34" s="9">
        <v>10541</v>
      </c>
      <c r="C34" s="10">
        <v>96.3</v>
      </c>
      <c r="D34" s="9">
        <v>10419</v>
      </c>
      <c r="E34" s="10">
        <v>97.7</v>
      </c>
      <c r="F34" s="9">
        <v>20960</v>
      </c>
      <c r="G34" s="10">
        <v>97</v>
      </c>
    </row>
    <row r="35" spans="1:7" x14ac:dyDescent="0.35">
      <c r="A35" t="s">
        <v>88</v>
      </c>
      <c r="B35" s="9">
        <v>96</v>
      </c>
      <c r="C35" s="10">
        <v>0.9</v>
      </c>
      <c r="D35" s="9">
        <v>62</v>
      </c>
      <c r="E35" s="10">
        <v>0.6</v>
      </c>
      <c r="F35" s="9">
        <v>158</v>
      </c>
      <c r="G35" s="10">
        <v>0.7</v>
      </c>
    </row>
    <row r="36" spans="1:7" x14ac:dyDescent="0.35">
      <c r="A36" t="s">
        <v>89</v>
      </c>
      <c r="B36" s="9">
        <v>79</v>
      </c>
      <c r="C36" s="10">
        <v>0.7</v>
      </c>
      <c r="D36" s="9">
        <v>52</v>
      </c>
      <c r="E36" s="10">
        <v>0.5</v>
      </c>
      <c r="F36" s="9">
        <v>131</v>
      </c>
      <c r="G36" s="10">
        <v>0.6</v>
      </c>
    </row>
    <row r="37" spans="1:7" x14ac:dyDescent="0.35">
      <c r="A37" t="s">
        <v>94</v>
      </c>
      <c r="B37" s="9">
        <v>10941</v>
      </c>
      <c r="C37" s="10">
        <v>100</v>
      </c>
      <c r="D37" s="9">
        <v>10660</v>
      </c>
      <c r="E37" s="10">
        <v>100</v>
      </c>
      <c r="F37" s="9">
        <v>21601</v>
      </c>
      <c r="G37" s="10">
        <v>100</v>
      </c>
    </row>
    <row r="38" spans="1:7" x14ac:dyDescent="0.35">
      <c r="B38" s="9"/>
      <c r="C38" s="10"/>
      <c r="D38" s="9"/>
      <c r="E38" s="10"/>
      <c r="F38" s="9"/>
      <c r="G38" s="10"/>
    </row>
    <row r="39" spans="1:7" x14ac:dyDescent="0.35">
      <c r="B39" s="9"/>
      <c r="C39" s="10"/>
      <c r="D39" s="9"/>
      <c r="E39" s="10"/>
      <c r="F39" s="9"/>
      <c r="G39" s="10"/>
    </row>
    <row r="40" spans="1:7" x14ac:dyDescent="0.35">
      <c r="B40" s="9"/>
      <c r="C40" s="10"/>
      <c r="D40" s="9"/>
      <c r="E40" s="10"/>
      <c r="F40" s="9"/>
      <c r="G40" s="10"/>
    </row>
    <row r="41" spans="1:7" x14ac:dyDescent="0.35">
      <c r="B41" s="9"/>
      <c r="C41" s="10"/>
      <c r="D41" s="9"/>
      <c r="E41" s="10"/>
      <c r="F41" s="9"/>
      <c r="G41" s="10"/>
    </row>
    <row r="42" spans="1:7" x14ac:dyDescent="0.35">
      <c r="B42" s="9"/>
      <c r="C42" s="10"/>
      <c r="D42" s="9"/>
      <c r="E42" s="10"/>
      <c r="F42" s="9"/>
      <c r="G42" s="10"/>
    </row>
    <row r="43" spans="1:7" x14ac:dyDescent="0.35">
      <c r="B43" s="9"/>
      <c r="C43" s="10"/>
      <c r="D43" s="9"/>
      <c r="E43" s="10"/>
      <c r="F43" s="9"/>
      <c r="G43" s="10"/>
    </row>
    <row r="44" spans="1:7" x14ac:dyDescent="0.35">
      <c r="B44" s="9"/>
      <c r="C44" s="10"/>
      <c r="D44" s="9"/>
      <c r="E44" s="10"/>
      <c r="F44" s="9"/>
      <c r="G44" s="10"/>
    </row>
    <row r="45" spans="1:7" x14ac:dyDescent="0.35">
      <c r="B45" s="9"/>
      <c r="C45" s="10"/>
      <c r="D45" s="9"/>
      <c r="E45" s="10"/>
      <c r="F45" s="9"/>
      <c r="G45" s="10"/>
    </row>
    <row r="46" spans="1:7" x14ac:dyDescent="0.35">
      <c r="B46" s="9"/>
      <c r="C46" s="10"/>
      <c r="D46" s="9"/>
      <c r="E46" s="10"/>
      <c r="F46" s="9"/>
      <c r="G46" s="10"/>
    </row>
    <row r="47" spans="1:7" x14ac:dyDescent="0.35">
      <c r="B47" s="9"/>
      <c r="C47" s="10"/>
      <c r="D47" s="9"/>
      <c r="E47" s="10"/>
      <c r="F47" s="9"/>
      <c r="G47" s="10"/>
    </row>
    <row r="48" spans="1:7" x14ac:dyDescent="0.35">
      <c r="B48" s="9"/>
      <c r="C48" s="10"/>
      <c r="D48" s="9"/>
      <c r="E48" s="10"/>
      <c r="F48" s="9"/>
      <c r="G48" s="10"/>
    </row>
    <row r="49" spans="2:7" x14ac:dyDescent="0.35">
      <c r="B49" s="9"/>
      <c r="C49" s="10"/>
      <c r="D49" s="9"/>
      <c r="E49" s="10"/>
      <c r="F49" s="9"/>
      <c r="G49" s="10"/>
    </row>
    <row r="50" spans="2:7" x14ac:dyDescent="0.35">
      <c r="B50" s="9"/>
      <c r="C50" s="10"/>
      <c r="D50" s="9"/>
      <c r="E50" s="10"/>
      <c r="F50" s="9"/>
      <c r="G50" s="10"/>
    </row>
    <row r="51" spans="2:7" x14ac:dyDescent="0.35">
      <c r="B51" s="9"/>
      <c r="C51" s="10"/>
      <c r="D51" s="9"/>
      <c r="E51" s="10"/>
      <c r="F51" s="9"/>
      <c r="G51" s="10"/>
    </row>
    <row r="52" spans="2:7" x14ac:dyDescent="0.35">
      <c r="B52" s="9"/>
      <c r="C52" s="10"/>
      <c r="D52" s="9"/>
      <c r="E52" s="10"/>
      <c r="F52" s="9"/>
      <c r="G52" s="10"/>
    </row>
    <row r="53" spans="2:7" x14ac:dyDescent="0.35">
      <c r="B53" s="9"/>
      <c r="C53" s="10"/>
      <c r="D53" s="9"/>
      <c r="E53" s="10"/>
      <c r="F53" s="9"/>
      <c r="G53" s="10"/>
    </row>
    <row r="54" spans="2:7" x14ac:dyDescent="0.35">
      <c r="B54" s="9"/>
      <c r="C54" s="10"/>
      <c r="D54" s="9"/>
      <c r="E54" s="10"/>
      <c r="F54" s="9"/>
      <c r="G54" s="10"/>
    </row>
    <row r="55" spans="2:7" x14ac:dyDescent="0.35">
      <c r="B55" s="9"/>
      <c r="C55" s="10"/>
      <c r="D55" s="9"/>
      <c r="E55" s="10"/>
      <c r="F55" s="9"/>
      <c r="G55" s="10"/>
    </row>
    <row r="56" spans="2:7" x14ac:dyDescent="0.35">
      <c r="B56" s="9"/>
      <c r="C56" s="10"/>
      <c r="D56" s="9"/>
      <c r="E56" s="10"/>
      <c r="F56" s="9"/>
      <c r="G56" s="10"/>
    </row>
    <row r="57" spans="2:7" x14ac:dyDescent="0.35">
      <c r="B57" s="9"/>
      <c r="C57" s="10"/>
      <c r="D57" s="9"/>
      <c r="E57" s="10"/>
      <c r="F57" s="9"/>
      <c r="G57" s="10"/>
    </row>
    <row r="58" spans="2:7" x14ac:dyDescent="0.35">
      <c r="B58" s="9"/>
      <c r="C58" s="10"/>
      <c r="D58" s="9"/>
      <c r="E58" s="10"/>
      <c r="F58" s="9"/>
      <c r="G58" s="10"/>
    </row>
    <row r="59" spans="2:7" x14ac:dyDescent="0.35">
      <c r="B59" s="9"/>
      <c r="C59" s="10"/>
      <c r="D59" s="9"/>
      <c r="E59" s="10"/>
      <c r="F59" s="9"/>
      <c r="G59" s="10"/>
    </row>
    <row r="60" spans="2:7" x14ac:dyDescent="0.35">
      <c r="B60" s="9"/>
      <c r="C60" s="10"/>
      <c r="D60" s="9"/>
      <c r="E60" s="10"/>
      <c r="F60" s="9"/>
      <c r="G60" s="10"/>
    </row>
    <row r="61" spans="2:7" x14ac:dyDescent="0.35">
      <c r="B61" s="9"/>
      <c r="C61" s="10"/>
      <c r="D61" s="9"/>
      <c r="E61" s="10"/>
      <c r="F61" s="9"/>
      <c r="G61" s="10"/>
    </row>
    <row r="62" spans="2:7" x14ac:dyDescent="0.35">
      <c r="B62" s="9"/>
      <c r="C62" s="10"/>
      <c r="D62" s="9"/>
      <c r="E62" s="10"/>
      <c r="F62" s="9"/>
      <c r="G62" s="10"/>
    </row>
    <row r="63" spans="2:7" x14ac:dyDescent="0.35">
      <c r="B63" s="9"/>
      <c r="C63" s="10"/>
      <c r="D63" s="9"/>
      <c r="E63" s="10"/>
      <c r="F63" s="9"/>
      <c r="G63" s="10"/>
    </row>
    <row r="64" spans="2:7" x14ac:dyDescent="0.35">
      <c r="B64" s="9"/>
      <c r="C64" s="10"/>
      <c r="D64" s="9"/>
      <c r="E64" s="10"/>
      <c r="F64" s="9"/>
      <c r="G64" s="10"/>
    </row>
    <row r="65" spans="2:7" x14ac:dyDescent="0.35">
      <c r="B65" s="9"/>
      <c r="C65" s="10"/>
      <c r="D65" s="9"/>
      <c r="E65" s="10"/>
      <c r="F65" s="9"/>
      <c r="G65" s="10"/>
    </row>
  </sheetData>
  <pageMargins left="0.7" right="0.7" top="0.75" bottom="0.75" header="0.3" footer="0.3"/>
  <pageSetup paperSize="9" orientation="portrait" horizontalDpi="300" verticalDpi="300"/>
  <tableParts count="3">
    <tablePart r:id="rId1"/>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5"/>
  <sheetViews>
    <sheetView workbookViewId="0"/>
  </sheetViews>
  <sheetFormatPr defaultColWidth="11.07421875" defaultRowHeight="15.5" x14ac:dyDescent="0.35"/>
  <cols>
    <col min="1" max="1" width="35.69140625" customWidth="1"/>
  </cols>
  <sheetData>
    <row r="1" spans="1:7" ht="19" x14ac:dyDescent="0.4">
      <c r="A1" s="3" t="s">
        <v>70</v>
      </c>
    </row>
    <row r="2" spans="1:7" x14ac:dyDescent="0.35">
      <c r="A2" t="s">
        <v>73</v>
      </c>
    </row>
    <row r="3" spans="1:7" ht="30" customHeight="1" x14ac:dyDescent="0.35">
      <c r="A3" s="2" t="s">
        <v>238</v>
      </c>
    </row>
    <row r="4" spans="1:7" ht="31" x14ac:dyDescent="0.35">
      <c r="A4" s="8" t="s">
        <v>195</v>
      </c>
      <c r="B4" s="7" t="s">
        <v>76</v>
      </c>
      <c r="C4" s="7" t="s">
        <v>241</v>
      </c>
      <c r="D4" s="7" t="s">
        <v>78</v>
      </c>
      <c r="E4" s="7" t="s">
        <v>196</v>
      </c>
      <c r="F4" s="7" t="s">
        <v>80</v>
      </c>
      <c r="G4" s="7" t="s">
        <v>81</v>
      </c>
    </row>
    <row r="5" spans="1:7" x14ac:dyDescent="0.35">
      <c r="A5" t="s">
        <v>197</v>
      </c>
      <c r="B5" s="9">
        <v>2931</v>
      </c>
      <c r="C5" s="10">
        <v>62.1</v>
      </c>
      <c r="D5" s="9">
        <v>3573</v>
      </c>
      <c r="E5" s="10">
        <v>74.5</v>
      </c>
      <c r="F5" s="9">
        <v>6504</v>
      </c>
      <c r="G5" s="10">
        <v>68.400000000000006</v>
      </c>
    </row>
    <row r="6" spans="1:7" x14ac:dyDescent="0.35">
      <c r="A6" t="s">
        <v>198</v>
      </c>
      <c r="B6" s="9">
        <v>1083</v>
      </c>
      <c r="C6" s="10">
        <v>22.9</v>
      </c>
      <c r="D6" s="9">
        <v>839</v>
      </c>
      <c r="E6" s="10">
        <v>17.5</v>
      </c>
      <c r="F6" s="9">
        <v>1922</v>
      </c>
      <c r="G6" s="10">
        <v>20.2</v>
      </c>
    </row>
    <row r="7" spans="1:7" x14ac:dyDescent="0.35">
      <c r="A7" t="s">
        <v>199</v>
      </c>
      <c r="B7" s="9">
        <v>293</v>
      </c>
      <c r="C7" s="10">
        <v>6.2</v>
      </c>
      <c r="D7" s="9">
        <v>243</v>
      </c>
      <c r="E7" s="10">
        <v>5.0999999999999996</v>
      </c>
      <c r="F7" s="9">
        <v>536</v>
      </c>
      <c r="G7" s="10">
        <v>5.6</v>
      </c>
    </row>
    <row r="8" spans="1:7" x14ac:dyDescent="0.35">
      <c r="A8" t="s">
        <v>200</v>
      </c>
      <c r="B8" s="9">
        <v>306</v>
      </c>
      <c r="C8" s="10">
        <v>6.5</v>
      </c>
      <c r="D8" s="9">
        <v>61</v>
      </c>
      <c r="E8" s="10">
        <v>1.3</v>
      </c>
      <c r="F8" s="9">
        <v>367</v>
      </c>
      <c r="G8" s="10">
        <v>3.9</v>
      </c>
    </row>
    <row r="9" spans="1:7" x14ac:dyDescent="0.35">
      <c r="A9" t="s">
        <v>201</v>
      </c>
      <c r="B9" s="9">
        <v>29</v>
      </c>
      <c r="C9" s="10">
        <v>0.6</v>
      </c>
      <c r="D9" s="9">
        <v>32</v>
      </c>
      <c r="E9" s="10">
        <v>0.7</v>
      </c>
      <c r="F9" s="9">
        <v>61</v>
      </c>
      <c r="G9" s="10">
        <v>0.6</v>
      </c>
    </row>
    <row r="10" spans="1:7" x14ac:dyDescent="0.35">
      <c r="A10" t="s">
        <v>202</v>
      </c>
      <c r="B10" s="9">
        <v>78</v>
      </c>
      <c r="C10" s="10">
        <v>1.7</v>
      </c>
      <c r="D10" s="9">
        <v>46</v>
      </c>
      <c r="E10" s="10">
        <v>1</v>
      </c>
      <c r="F10" s="9">
        <v>124</v>
      </c>
      <c r="G10" s="10">
        <v>1.3</v>
      </c>
    </row>
    <row r="11" spans="1:7" x14ac:dyDescent="0.35">
      <c r="A11" t="s">
        <v>90</v>
      </c>
      <c r="B11" s="9">
        <v>4720</v>
      </c>
      <c r="C11" s="10">
        <v>100</v>
      </c>
      <c r="D11" s="9">
        <v>4794</v>
      </c>
      <c r="E11" s="10">
        <v>100</v>
      </c>
      <c r="F11" s="9">
        <v>9514</v>
      </c>
      <c r="G11" s="10">
        <v>100</v>
      </c>
    </row>
    <row r="12" spans="1:7" x14ac:dyDescent="0.35">
      <c r="B12" s="9"/>
      <c r="C12" s="10"/>
      <c r="D12" s="9"/>
      <c r="E12" s="10"/>
      <c r="F12" s="9"/>
      <c r="G12" s="10"/>
    </row>
    <row r="13" spans="1:7" ht="30" customHeight="1" x14ac:dyDescent="0.35">
      <c r="A13" s="2" t="s">
        <v>239</v>
      </c>
      <c r="B13" s="9"/>
      <c r="C13" s="10"/>
      <c r="D13" s="9"/>
      <c r="E13" s="10"/>
      <c r="F13" s="9"/>
      <c r="G13" s="10"/>
    </row>
    <row r="14" spans="1:7" ht="31" x14ac:dyDescent="0.35">
      <c r="A14" s="8" t="s">
        <v>195</v>
      </c>
      <c r="B14" s="7" t="s">
        <v>76</v>
      </c>
      <c r="C14" s="7" t="s">
        <v>241</v>
      </c>
      <c r="D14" s="7" t="s">
        <v>78</v>
      </c>
      <c r="E14" s="7" t="s">
        <v>196</v>
      </c>
      <c r="F14" s="7" t="s">
        <v>80</v>
      </c>
      <c r="G14" s="7" t="s">
        <v>81</v>
      </c>
    </row>
    <row r="15" spans="1:7" x14ac:dyDescent="0.35">
      <c r="A15" t="s">
        <v>197</v>
      </c>
      <c r="B15" s="9">
        <v>896</v>
      </c>
      <c r="C15" s="10">
        <v>14.4</v>
      </c>
      <c r="D15" s="9">
        <v>1667</v>
      </c>
      <c r="E15" s="10">
        <v>28.4</v>
      </c>
      <c r="F15" s="9">
        <v>2563</v>
      </c>
      <c r="G15" s="10">
        <v>21.2</v>
      </c>
    </row>
    <row r="16" spans="1:7" x14ac:dyDescent="0.35">
      <c r="A16" t="s">
        <v>198</v>
      </c>
      <c r="B16" s="9">
        <v>2663</v>
      </c>
      <c r="C16" s="10">
        <v>42.8</v>
      </c>
      <c r="D16" s="9">
        <v>2521</v>
      </c>
      <c r="E16" s="10">
        <v>43</v>
      </c>
      <c r="F16" s="9">
        <v>5184</v>
      </c>
      <c r="G16" s="10">
        <v>42.9</v>
      </c>
    </row>
    <row r="17" spans="1:7" x14ac:dyDescent="0.35">
      <c r="A17" t="s">
        <v>199</v>
      </c>
      <c r="B17" s="9">
        <v>922</v>
      </c>
      <c r="C17" s="10">
        <v>14.8</v>
      </c>
      <c r="D17" s="9">
        <v>775</v>
      </c>
      <c r="E17" s="10">
        <v>13.2</v>
      </c>
      <c r="F17" s="9">
        <v>1697</v>
      </c>
      <c r="G17" s="10">
        <v>14</v>
      </c>
    </row>
    <row r="18" spans="1:7" x14ac:dyDescent="0.35">
      <c r="A18" t="s">
        <v>200</v>
      </c>
      <c r="B18" s="9">
        <v>1372</v>
      </c>
      <c r="C18" s="10">
        <v>22.1</v>
      </c>
      <c r="D18" s="9">
        <v>558</v>
      </c>
      <c r="E18" s="10">
        <v>9.5</v>
      </c>
      <c r="F18" s="9">
        <v>1930</v>
      </c>
      <c r="G18" s="10">
        <v>16</v>
      </c>
    </row>
    <row r="19" spans="1:7" x14ac:dyDescent="0.35">
      <c r="A19" t="s">
        <v>201</v>
      </c>
      <c r="B19" s="9">
        <v>217</v>
      </c>
      <c r="C19" s="10">
        <v>3.5</v>
      </c>
      <c r="D19" s="9">
        <v>211</v>
      </c>
      <c r="E19" s="10">
        <v>3.6</v>
      </c>
      <c r="F19" s="9">
        <v>428</v>
      </c>
      <c r="G19" s="10">
        <v>3.5</v>
      </c>
    </row>
    <row r="20" spans="1:7" x14ac:dyDescent="0.35">
      <c r="A20" t="s">
        <v>202</v>
      </c>
      <c r="B20" s="9">
        <v>151</v>
      </c>
      <c r="C20" s="10">
        <v>2.4</v>
      </c>
      <c r="D20" s="9">
        <v>134</v>
      </c>
      <c r="E20" s="10">
        <v>2.2999999999999998</v>
      </c>
      <c r="F20" s="9">
        <v>285</v>
      </c>
      <c r="G20" s="10">
        <v>2.4</v>
      </c>
    </row>
    <row r="21" spans="1:7" x14ac:dyDescent="0.35">
      <c r="A21" t="s">
        <v>92</v>
      </c>
      <c r="B21" s="9">
        <v>6221</v>
      </c>
      <c r="C21" s="10">
        <v>100</v>
      </c>
      <c r="D21" s="9">
        <v>5866</v>
      </c>
      <c r="E21" s="10">
        <v>100</v>
      </c>
      <c r="F21" s="9">
        <v>12087</v>
      </c>
      <c r="G21" s="10">
        <v>100</v>
      </c>
    </row>
    <row r="22" spans="1:7" x14ac:dyDescent="0.35">
      <c r="B22" s="9"/>
      <c r="C22" s="10"/>
      <c r="D22" s="9"/>
      <c r="E22" s="10"/>
      <c r="F22" s="9"/>
      <c r="G22" s="10"/>
    </row>
    <row r="23" spans="1:7" ht="30" customHeight="1" x14ac:dyDescent="0.35">
      <c r="A23" s="2" t="s">
        <v>240</v>
      </c>
      <c r="B23" s="9"/>
      <c r="C23" s="10"/>
      <c r="D23" s="9"/>
      <c r="E23" s="10"/>
      <c r="F23" s="9"/>
      <c r="G23" s="10"/>
    </row>
    <row r="24" spans="1:7" ht="31" x14ac:dyDescent="0.35">
      <c r="A24" s="8" t="s">
        <v>195</v>
      </c>
      <c r="B24" s="7" t="s">
        <v>76</v>
      </c>
      <c r="C24" s="7" t="s">
        <v>241</v>
      </c>
      <c r="D24" s="7" t="s">
        <v>78</v>
      </c>
      <c r="E24" s="7" t="s">
        <v>196</v>
      </c>
      <c r="F24" s="7" t="s">
        <v>80</v>
      </c>
      <c r="G24" s="7" t="s">
        <v>81</v>
      </c>
    </row>
    <row r="25" spans="1:7" x14ac:dyDescent="0.35">
      <c r="A25" t="s">
        <v>197</v>
      </c>
      <c r="B25" s="9">
        <v>3827</v>
      </c>
      <c r="C25" s="10">
        <v>35</v>
      </c>
      <c r="D25" s="9">
        <v>5240</v>
      </c>
      <c r="E25" s="10">
        <v>49.2</v>
      </c>
      <c r="F25" s="9">
        <v>9067</v>
      </c>
      <c r="G25" s="10">
        <v>42</v>
      </c>
    </row>
    <row r="26" spans="1:7" x14ac:dyDescent="0.35">
      <c r="A26" t="s">
        <v>198</v>
      </c>
      <c r="B26" s="9">
        <v>3746</v>
      </c>
      <c r="C26" s="10">
        <v>34.200000000000003</v>
      </c>
      <c r="D26" s="9">
        <v>3360</v>
      </c>
      <c r="E26" s="10">
        <v>31.5</v>
      </c>
      <c r="F26" s="9">
        <v>7106</v>
      </c>
      <c r="G26" s="10">
        <v>32.9</v>
      </c>
    </row>
    <row r="27" spans="1:7" x14ac:dyDescent="0.35">
      <c r="A27" t="s">
        <v>199</v>
      </c>
      <c r="B27" s="9">
        <v>1215</v>
      </c>
      <c r="C27" s="10">
        <v>11.1</v>
      </c>
      <c r="D27" s="9">
        <v>1018</v>
      </c>
      <c r="E27" s="10">
        <v>9.5</v>
      </c>
      <c r="F27" s="9">
        <v>2233</v>
      </c>
      <c r="G27" s="10">
        <v>10.3</v>
      </c>
    </row>
    <row r="28" spans="1:7" x14ac:dyDescent="0.35">
      <c r="A28" t="s">
        <v>200</v>
      </c>
      <c r="B28" s="9">
        <v>1678</v>
      </c>
      <c r="C28" s="10">
        <v>15.3</v>
      </c>
      <c r="D28" s="9">
        <v>619</v>
      </c>
      <c r="E28" s="10">
        <v>5.8</v>
      </c>
      <c r="F28" s="9">
        <v>2297</v>
      </c>
      <c r="G28" s="10">
        <v>10.6</v>
      </c>
    </row>
    <row r="29" spans="1:7" x14ac:dyDescent="0.35">
      <c r="A29" t="s">
        <v>201</v>
      </c>
      <c r="B29" s="9">
        <v>246</v>
      </c>
      <c r="C29" s="10">
        <v>2.2000000000000002</v>
      </c>
      <c r="D29" s="9">
        <v>243</v>
      </c>
      <c r="E29" s="10">
        <v>2.2999999999999998</v>
      </c>
      <c r="F29" s="9">
        <v>489</v>
      </c>
      <c r="G29" s="10">
        <v>2.2999999999999998</v>
      </c>
    </row>
    <row r="30" spans="1:7" x14ac:dyDescent="0.35">
      <c r="A30" t="s">
        <v>202</v>
      </c>
      <c r="B30" s="9">
        <v>229</v>
      </c>
      <c r="C30" s="10">
        <v>2.1</v>
      </c>
      <c r="D30" s="9">
        <v>180</v>
      </c>
      <c r="E30" s="10">
        <v>1.7</v>
      </c>
      <c r="F30" s="9">
        <v>409</v>
      </c>
      <c r="G30" s="10">
        <v>1.9</v>
      </c>
    </row>
    <row r="31" spans="1:7" x14ac:dyDescent="0.35">
      <c r="A31" t="s">
        <v>94</v>
      </c>
      <c r="B31" s="9">
        <v>10941</v>
      </c>
      <c r="C31" s="10">
        <v>100</v>
      </c>
      <c r="D31" s="9">
        <v>10660</v>
      </c>
      <c r="E31" s="10">
        <v>100</v>
      </c>
      <c r="F31" s="9">
        <v>21601</v>
      </c>
      <c r="G31" s="10">
        <v>100</v>
      </c>
    </row>
    <row r="32" spans="1:7" x14ac:dyDescent="0.35">
      <c r="B32" s="9"/>
      <c r="C32" s="10"/>
      <c r="D32" s="9"/>
      <c r="E32" s="10"/>
      <c r="F32" s="9"/>
      <c r="G32" s="10"/>
    </row>
    <row r="33" spans="2:7" x14ac:dyDescent="0.35">
      <c r="B33" s="9"/>
      <c r="C33" s="10"/>
      <c r="D33" s="9"/>
      <c r="E33" s="10"/>
      <c r="F33" s="9"/>
      <c r="G33" s="10"/>
    </row>
    <row r="34" spans="2:7" x14ac:dyDescent="0.35">
      <c r="B34" s="9"/>
      <c r="C34" s="10"/>
      <c r="D34" s="9"/>
      <c r="E34" s="10"/>
      <c r="F34" s="9"/>
      <c r="G34" s="10"/>
    </row>
    <row r="35" spans="2:7" x14ac:dyDescent="0.35">
      <c r="B35" s="9"/>
      <c r="C35" s="10"/>
      <c r="D35" s="9"/>
      <c r="E35" s="10"/>
      <c r="F35" s="9"/>
      <c r="G35" s="10"/>
    </row>
    <row r="36" spans="2:7" x14ac:dyDescent="0.35">
      <c r="B36" s="9"/>
      <c r="C36" s="10"/>
      <c r="D36" s="9"/>
      <c r="E36" s="10"/>
      <c r="F36" s="9"/>
      <c r="G36" s="10"/>
    </row>
    <row r="37" spans="2:7" x14ac:dyDescent="0.35">
      <c r="B37" s="9"/>
      <c r="C37" s="10"/>
      <c r="D37" s="9"/>
      <c r="E37" s="10"/>
      <c r="F37" s="9"/>
      <c r="G37" s="10"/>
    </row>
    <row r="38" spans="2:7" x14ac:dyDescent="0.35">
      <c r="B38" s="9"/>
      <c r="C38" s="10"/>
      <c r="D38" s="9"/>
      <c r="E38" s="10"/>
      <c r="F38" s="9"/>
      <c r="G38" s="10"/>
    </row>
    <row r="39" spans="2:7" x14ac:dyDescent="0.35">
      <c r="B39" s="9"/>
      <c r="C39" s="10"/>
      <c r="D39" s="9"/>
      <c r="E39" s="10"/>
      <c r="F39" s="9"/>
      <c r="G39" s="10"/>
    </row>
    <row r="40" spans="2:7" x14ac:dyDescent="0.35">
      <c r="B40" s="9"/>
      <c r="C40" s="10"/>
      <c r="D40" s="9"/>
      <c r="E40" s="10"/>
      <c r="F40" s="9"/>
      <c r="G40" s="10"/>
    </row>
    <row r="41" spans="2:7" x14ac:dyDescent="0.35">
      <c r="B41" s="9"/>
      <c r="C41" s="10"/>
      <c r="D41" s="9"/>
      <c r="E41" s="10"/>
      <c r="F41" s="9"/>
      <c r="G41" s="10"/>
    </row>
    <row r="42" spans="2:7" x14ac:dyDescent="0.35">
      <c r="B42" s="9"/>
      <c r="C42" s="10"/>
      <c r="D42" s="9"/>
      <c r="E42" s="10"/>
      <c r="F42" s="9"/>
      <c r="G42" s="10"/>
    </row>
    <row r="43" spans="2:7" x14ac:dyDescent="0.35">
      <c r="B43" s="9"/>
      <c r="C43" s="10"/>
      <c r="D43" s="9"/>
      <c r="E43" s="10"/>
      <c r="F43" s="9"/>
      <c r="G43" s="10"/>
    </row>
    <row r="44" spans="2:7" x14ac:dyDescent="0.35">
      <c r="B44" s="9"/>
      <c r="C44" s="10"/>
      <c r="D44" s="9"/>
      <c r="E44" s="10"/>
      <c r="F44" s="9"/>
      <c r="G44" s="10"/>
    </row>
    <row r="45" spans="2:7" x14ac:dyDescent="0.35">
      <c r="B45" s="9"/>
      <c r="C45" s="10"/>
      <c r="D45" s="9"/>
      <c r="E45" s="10"/>
      <c r="F45" s="9"/>
      <c r="G45" s="10"/>
    </row>
    <row r="46" spans="2:7" x14ac:dyDescent="0.35">
      <c r="B46" s="9"/>
      <c r="C46" s="10"/>
      <c r="D46" s="9"/>
      <c r="E46" s="10"/>
      <c r="F46" s="9"/>
      <c r="G46" s="10"/>
    </row>
    <row r="47" spans="2:7" x14ac:dyDescent="0.35">
      <c r="B47" s="9"/>
      <c r="C47" s="10"/>
      <c r="D47" s="9"/>
      <c r="E47" s="10"/>
      <c r="F47" s="9"/>
      <c r="G47" s="10"/>
    </row>
    <row r="48" spans="2:7" x14ac:dyDescent="0.35">
      <c r="B48" s="9"/>
      <c r="C48" s="10"/>
      <c r="D48" s="9"/>
      <c r="E48" s="10"/>
      <c r="F48" s="9"/>
      <c r="G48" s="10"/>
    </row>
    <row r="49" spans="2:7" x14ac:dyDescent="0.35">
      <c r="B49" s="9"/>
      <c r="C49" s="10"/>
      <c r="D49" s="9"/>
      <c r="E49" s="10"/>
      <c r="F49" s="9"/>
      <c r="G49" s="10"/>
    </row>
    <row r="50" spans="2:7" x14ac:dyDescent="0.35">
      <c r="B50" s="9"/>
      <c r="C50" s="10"/>
      <c r="D50" s="9"/>
      <c r="E50" s="10"/>
      <c r="F50" s="9"/>
      <c r="G50" s="10"/>
    </row>
    <row r="51" spans="2:7" x14ac:dyDescent="0.35">
      <c r="B51" s="9"/>
      <c r="C51" s="10"/>
      <c r="D51" s="9"/>
      <c r="E51" s="10"/>
      <c r="F51" s="9"/>
      <c r="G51" s="10"/>
    </row>
    <row r="52" spans="2:7" x14ac:dyDescent="0.35">
      <c r="B52" s="9"/>
      <c r="C52" s="10"/>
      <c r="D52" s="9"/>
      <c r="E52" s="10"/>
      <c r="F52" s="9"/>
      <c r="G52" s="10"/>
    </row>
    <row r="53" spans="2:7" x14ac:dyDescent="0.35">
      <c r="B53" s="9"/>
      <c r="C53" s="10"/>
      <c r="D53" s="9"/>
      <c r="E53" s="10"/>
      <c r="F53" s="9"/>
      <c r="G53" s="10"/>
    </row>
    <row r="54" spans="2:7" x14ac:dyDescent="0.35">
      <c r="B54" s="9"/>
      <c r="C54" s="10"/>
      <c r="D54" s="9"/>
      <c r="E54" s="10"/>
      <c r="F54" s="9"/>
      <c r="G54" s="10"/>
    </row>
    <row r="55" spans="2:7" x14ac:dyDescent="0.35">
      <c r="B55" s="9"/>
      <c r="C55" s="10"/>
      <c r="D55" s="9"/>
      <c r="E55" s="10"/>
      <c r="F55" s="9"/>
      <c r="G55" s="10"/>
    </row>
  </sheetData>
  <pageMargins left="0.7" right="0.7" top="0.75" bottom="0.75" header="0.3" footer="0.3"/>
  <pageSetup paperSize="9" orientation="portrait" horizontalDpi="300" verticalDpi="300"/>
  <tableParts count="3">
    <tablePart r:id="rId1"/>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5"/>
  <sheetViews>
    <sheetView workbookViewId="0"/>
  </sheetViews>
  <sheetFormatPr defaultColWidth="11.07421875" defaultRowHeight="15.5" x14ac:dyDescent="0.35"/>
  <cols>
    <col min="1" max="1" width="15.69140625" customWidth="1"/>
    <col min="2" max="2" width="100.69140625" customWidth="1"/>
  </cols>
  <sheetData>
    <row r="1" spans="1:2" ht="19" x14ac:dyDescent="0.4">
      <c r="A1" s="3" t="s">
        <v>72</v>
      </c>
    </row>
    <row r="2" spans="1:2" ht="16.5" x14ac:dyDescent="0.35">
      <c r="A2" s="4" t="s">
        <v>242</v>
      </c>
      <c r="B2" s="4" t="s">
        <v>243</v>
      </c>
    </row>
    <row r="3" spans="1:2" x14ac:dyDescent="0.35">
      <c r="A3" t="s">
        <v>244</v>
      </c>
      <c r="B3" s="5" t="s">
        <v>245</v>
      </c>
    </row>
    <row r="4" spans="1:2" x14ac:dyDescent="0.35">
      <c r="A4" t="s">
        <v>246</v>
      </c>
      <c r="B4" s="5" t="s">
        <v>247</v>
      </c>
    </row>
    <row r="5" spans="1:2" ht="31" x14ac:dyDescent="0.35">
      <c r="A5" t="s">
        <v>248</v>
      </c>
      <c r="B5" s="5" t="s">
        <v>249</v>
      </c>
    </row>
    <row r="6" spans="1:2" x14ac:dyDescent="0.35">
      <c r="A6" t="s">
        <v>250</v>
      </c>
      <c r="B6" s="5" t="s">
        <v>251</v>
      </c>
    </row>
    <row r="7" spans="1:2" x14ac:dyDescent="0.35">
      <c r="A7" t="s">
        <v>252</v>
      </c>
      <c r="B7" s="5" t="s">
        <v>253</v>
      </c>
    </row>
    <row r="8" spans="1:2" ht="62" x14ac:dyDescent="0.35">
      <c r="A8" t="s">
        <v>254</v>
      </c>
      <c r="B8" s="5" t="s">
        <v>255</v>
      </c>
    </row>
    <row r="9" spans="1:2" x14ac:dyDescent="0.35">
      <c r="A9" t="s">
        <v>256</v>
      </c>
      <c r="B9" s="5" t="s">
        <v>257</v>
      </c>
    </row>
    <row r="10" spans="1:2" x14ac:dyDescent="0.35">
      <c r="A10" t="s">
        <v>258</v>
      </c>
      <c r="B10" s="5" t="s">
        <v>259</v>
      </c>
    </row>
    <row r="11" spans="1:2" x14ac:dyDescent="0.35">
      <c r="A11" t="s">
        <v>260</v>
      </c>
      <c r="B11" s="5" t="s">
        <v>261</v>
      </c>
    </row>
    <row r="12" spans="1:2" ht="31" x14ac:dyDescent="0.35">
      <c r="A12" t="s">
        <v>262</v>
      </c>
      <c r="B12" s="5" t="s">
        <v>263</v>
      </c>
    </row>
    <row r="13" spans="1:2" x14ac:dyDescent="0.35">
      <c r="A13" t="s">
        <v>264</v>
      </c>
      <c r="B13" s="5" t="s">
        <v>265</v>
      </c>
    </row>
    <row r="14" spans="1:2" x14ac:dyDescent="0.35">
      <c r="A14" t="s">
        <v>266</v>
      </c>
      <c r="B14" s="5" t="s">
        <v>267</v>
      </c>
    </row>
    <row r="15" spans="1:2" ht="62" x14ac:dyDescent="0.35">
      <c r="A15" t="s">
        <v>268</v>
      </c>
      <c r="B15" s="5" t="s">
        <v>269</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workbookViewId="0"/>
  </sheetViews>
  <sheetFormatPr defaultColWidth="11.07421875" defaultRowHeight="15.5" x14ac:dyDescent="0.35"/>
  <cols>
    <col min="1" max="1" width="43.69140625" customWidth="1"/>
  </cols>
  <sheetData>
    <row r="1" spans="1:7" ht="19" x14ac:dyDescent="0.4">
      <c r="A1" s="3" t="s">
        <v>27</v>
      </c>
    </row>
    <row r="2" spans="1:7" x14ac:dyDescent="0.35">
      <c r="A2" t="s">
        <v>73</v>
      </c>
    </row>
    <row r="3" spans="1:7" ht="30" customHeight="1" x14ac:dyDescent="0.35">
      <c r="A3" s="2" t="s">
        <v>74</v>
      </c>
    </row>
    <row r="4" spans="1:7" ht="31" x14ac:dyDescent="0.35">
      <c r="A4" s="8" t="s">
        <v>75</v>
      </c>
      <c r="B4" s="7" t="s">
        <v>76</v>
      </c>
      <c r="C4" s="7" t="s">
        <v>77</v>
      </c>
      <c r="D4" s="7" t="s">
        <v>78</v>
      </c>
      <c r="E4" s="7" t="s">
        <v>79</v>
      </c>
      <c r="F4" s="7" t="s">
        <v>80</v>
      </c>
      <c r="G4" s="7" t="s">
        <v>81</v>
      </c>
    </row>
    <row r="5" spans="1:7" x14ac:dyDescent="0.35">
      <c r="A5" t="s">
        <v>82</v>
      </c>
      <c r="B5" s="9">
        <v>2921</v>
      </c>
      <c r="C5" s="10">
        <v>57.6</v>
      </c>
      <c r="D5" s="9">
        <v>3440</v>
      </c>
      <c r="E5" s="10">
        <v>71.099999999999994</v>
      </c>
      <c r="F5" s="9">
        <v>6361</v>
      </c>
      <c r="G5" s="10">
        <v>64.2</v>
      </c>
    </row>
    <row r="6" spans="1:7" x14ac:dyDescent="0.35">
      <c r="A6" t="s">
        <v>83</v>
      </c>
      <c r="B6" s="9">
        <v>3641</v>
      </c>
      <c r="C6" s="10">
        <v>71.8</v>
      </c>
      <c r="D6" s="9">
        <v>4082</v>
      </c>
      <c r="E6" s="10">
        <v>84.4</v>
      </c>
      <c r="F6" s="9">
        <v>7723</v>
      </c>
      <c r="G6" s="10">
        <v>77.900000000000006</v>
      </c>
    </row>
    <row r="7" spans="1:7" x14ac:dyDescent="0.35">
      <c r="A7" t="s">
        <v>84</v>
      </c>
      <c r="B7" s="9">
        <v>3743</v>
      </c>
      <c r="C7" s="10">
        <v>73.8</v>
      </c>
      <c r="D7" s="9">
        <v>4146</v>
      </c>
      <c r="E7" s="10">
        <v>85.7</v>
      </c>
      <c r="F7" s="9">
        <v>7889</v>
      </c>
      <c r="G7" s="10">
        <v>79.599999999999994</v>
      </c>
    </row>
    <row r="8" spans="1:7" x14ac:dyDescent="0.35">
      <c r="A8" t="s">
        <v>85</v>
      </c>
      <c r="B8" s="9">
        <v>4821</v>
      </c>
      <c r="C8" s="10">
        <v>95</v>
      </c>
      <c r="D8" s="9">
        <v>4727</v>
      </c>
      <c r="E8" s="10">
        <v>97.8</v>
      </c>
      <c r="F8" s="9">
        <v>9548</v>
      </c>
      <c r="G8" s="10">
        <v>96.4</v>
      </c>
    </row>
    <row r="9" spans="1:7" x14ac:dyDescent="0.35">
      <c r="A9" t="s">
        <v>86</v>
      </c>
      <c r="B9" s="9">
        <v>4663</v>
      </c>
      <c r="C9" s="10">
        <v>91.9</v>
      </c>
      <c r="D9" s="9">
        <v>4642</v>
      </c>
      <c r="E9" s="10">
        <v>96</v>
      </c>
      <c r="F9" s="9">
        <v>9305</v>
      </c>
      <c r="G9" s="10">
        <v>93.9</v>
      </c>
    </row>
    <row r="10" spans="1:7" x14ac:dyDescent="0.35">
      <c r="A10" t="s">
        <v>87</v>
      </c>
      <c r="B10" s="9">
        <v>5016</v>
      </c>
      <c r="C10" s="10">
        <v>98.9</v>
      </c>
      <c r="D10" s="9">
        <v>4800</v>
      </c>
      <c r="E10" s="10">
        <v>99.3</v>
      </c>
      <c r="F10" s="9">
        <v>9816</v>
      </c>
      <c r="G10" s="10">
        <v>99.1</v>
      </c>
    </row>
    <row r="11" spans="1:7" x14ac:dyDescent="0.35">
      <c r="A11" t="s">
        <v>88</v>
      </c>
      <c r="B11" s="9">
        <v>15</v>
      </c>
      <c r="C11" s="10">
        <v>0.3</v>
      </c>
      <c r="D11" s="9">
        <v>15</v>
      </c>
      <c r="E11" s="10">
        <v>0.3</v>
      </c>
      <c r="F11" s="9">
        <v>30</v>
      </c>
      <c r="G11" s="10">
        <v>0.3</v>
      </c>
    </row>
    <row r="12" spans="1:7" x14ac:dyDescent="0.35">
      <c r="A12" t="s">
        <v>89</v>
      </c>
      <c r="B12" s="9">
        <v>14</v>
      </c>
      <c r="C12" s="10">
        <v>0.3</v>
      </c>
      <c r="D12" s="9">
        <v>15</v>
      </c>
      <c r="E12" s="10">
        <v>0.3</v>
      </c>
      <c r="F12" s="9">
        <v>29</v>
      </c>
      <c r="G12" s="10">
        <v>0.3</v>
      </c>
    </row>
    <row r="13" spans="1:7" x14ac:dyDescent="0.35">
      <c r="A13" t="s">
        <v>90</v>
      </c>
      <c r="B13" s="9">
        <v>5073</v>
      </c>
      <c r="C13" s="10">
        <v>100</v>
      </c>
      <c r="D13" s="9">
        <v>4835</v>
      </c>
      <c r="E13" s="10">
        <v>100</v>
      </c>
      <c r="F13" s="9">
        <v>9908</v>
      </c>
      <c r="G13" s="10">
        <v>100</v>
      </c>
    </row>
    <row r="14" spans="1:7" x14ac:dyDescent="0.35">
      <c r="B14" s="9"/>
      <c r="C14" s="10"/>
      <c r="D14" s="9"/>
      <c r="E14" s="10"/>
      <c r="F14" s="9"/>
      <c r="G14" s="10"/>
    </row>
    <row r="15" spans="1:7" ht="30" customHeight="1" x14ac:dyDescent="0.35">
      <c r="A15" s="2" t="s">
        <v>91</v>
      </c>
      <c r="B15" s="9"/>
      <c r="C15" s="10"/>
      <c r="D15" s="9"/>
      <c r="E15" s="10"/>
      <c r="F15" s="9"/>
      <c r="G15" s="10"/>
    </row>
    <row r="16" spans="1:7" ht="31" x14ac:dyDescent="0.35">
      <c r="A16" s="8" t="s">
        <v>75</v>
      </c>
      <c r="B16" s="7" t="s">
        <v>76</v>
      </c>
      <c r="C16" s="7" t="s">
        <v>77</v>
      </c>
      <c r="D16" s="7" t="s">
        <v>78</v>
      </c>
      <c r="E16" s="7" t="s">
        <v>79</v>
      </c>
      <c r="F16" s="7" t="s">
        <v>80</v>
      </c>
      <c r="G16" s="7" t="s">
        <v>81</v>
      </c>
    </row>
    <row r="17" spans="1:7" x14ac:dyDescent="0.35">
      <c r="A17" t="s">
        <v>82</v>
      </c>
      <c r="B17" s="9">
        <v>1217</v>
      </c>
      <c r="C17" s="10">
        <v>16.7</v>
      </c>
      <c r="D17" s="9">
        <v>1876</v>
      </c>
      <c r="E17" s="10">
        <v>27</v>
      </c>
      <c r="F17" s="9">
        <v>3093</v>
      </c>
      <c r="G17" s="10">
        <v>21.7</v>
      </c>
    </row>
    <row r="18" spans="1:7" x14ac:dyDescent="0.35">
      <c r="A18" t="s">
        <v>83</v>
      </c>
      <c r="B18" s="9">
        <v>1882</v>
      </c>
      <c r="C18" s="10">
        <v>25.8</v>
      </c>
      <c r="D18" s="9">
        <v>2763</v>
      </c>
      <c r="E18" s="10">
        <v>39.799999999999997</v>
      </c>
      <c r="F18" s="9">
        <v>4645</v>
      </c>
      <c r="G18" s="10">
        <v>32.6</v>
      </c>
    </row>
    <row r="19" spans="1:7" x14ac:dyDescent="0.35">
      <c r="A19" t="s">
        <v>84</v>
      </c>
      <c r="B19" s="9">
        <v>2115</v>
      </c>
      <c r="C19" s="10">
        <v>29</v>
      </c>
      <c r="D19" s="9">
        <v>3055</v>
      </c>
      <c r="E19" s="10">
        <v>44</v>
      </c>
      <c r="F19" s="9">
        <v>5170</v>
      </c>
      <c r="G19" s="10">
        <v>36.299999999999997</v>
      </c>
    </row>
    <row r="20" spans="1:7" x14ac:dyDescent="0.35">
      <c r="A20" t="s">
        <v>85</v>
      </c>
      <c r="B20" s="9">
        <v>5876</v>
      </c>
      <c r="C20" s="10">
        <v>80.5</v>
      </c>
      <c r="D20" s="9">
        <v>5754</v>
      </c>
      <c r="E20" s="10">
        <v>82.9</v>
      </c>
      <c r="F20" s="9">
        <v>11630</v>
      </c>
      <c r="G20" s="10">
        <v>81.7</v>
      </c>
    </row>
    <row r="21" spans="1:7" x14ac:dyDescent="0.35">
      <c r="A21" t="s">
        <v>86</v>
      </c>
      <c r="B21" s="9">
        <v>3870</v>
      </c>
      <c r="C21" s="10">
        <v>53</v>
      </c>
      <c r="D21" s="9">
        <v>4190</v>
      </c>
      <c r="E21" s="10">
        <v>60.4</v>
      </c>
      <c r="F21" s="9">
        <v>8060</v>
      </c>
      <c r="G21" s="10">
        <v>56.6</v>
      </c>
    </row>
    <row r="22" spans="1:7" x14ac:dyDescent="0.35">
      <c r="A22" t="s">
        <v>87</v>
      </c>
      <c r="B22" s="9">
        <v>6829</v>
      </c>
      <c r="C22" s="10">
        <v>93.5</v>
      </c>
      <c r="D22" s="9">
        <v>6534</v>
      </c>
      <c r="E22" s="10">
        <v>94.2</v>
      </c>
      <c r="F22" s="9">
        <v>13363</v>
      </c>
      <c r="G22" s="10">
        <v>93.9</v>
      </c>
    </row>
    <row r="23" spans="1:7" x14ac:dyDescent="0.35">
      <c r="A23" t="s">
        <v>88</v>
      </c>
      <c r="B23" s="9">
        <v>139</v>
      </c>
      <c r="C23" s="10">
        <v>1.9</v>
      </c>
      <c r="D23" s="9">
        <v>145</v>
      </c>
      <c r="E23" s="10">
        <v>2.1</v>
      </c>
      <c r="F23" s="9">
        <v>284</v>
      </c>
      <c r="G23" s="10">
        <v>2</v>
      </c>
    </row>
    <row r="24" spans="1:7" x14ac:dyDescent="0.35">
      <c r="A24" t="s">
        <v>89</v>
      </c>
      <c r="B24" s="9">
        <v>120</v>
      </c>
      <c r="C24" s="10">
        <v>1.6</v>
      </c>
      <c r="D24" s="9">
        <v>141</v>
      </c>
      <c r="E24" s="10">
        <v>2</v>
      </c>
      <c r="F24" s="9">
        <v>261</v>
      </c>
      <c r="G24" s="10">
        <v>1.8</v>
      </c>
    </row>
    <row r="25" spans="1:7" x14ac:dyDescent="0.35">
      <c r="A25" t="s">
        <v>92</v>
      </c>
      <c r="B25" s="9">
        <v>7300</v>
      </c>
      <c r="C25" s="10">
        <v>100</v>
      </c>
      <c r="D25" s="9">
        <v>6937</v>
      </c>
      <c r="E25" s="10">
        <v>100</v>
      </c>
      <c r="F25" s="9">
        <v>14237</v>
      </c>
      <c r="G25" s="10">
        <v>100</v>
      </c>
    </row>
    <row r="26" spans="1:7" x14ac:dyDescent="0.35">
      <c r="B26" s="9"/>
      <c r="C26" s="10"/>
      <c r="D26" s="9"/>
      <c r="E26" s="10"/>
      <c r="F26" s="9"/>
      <c r="G26" s="10"/>
    </row>
    <row r="27" spans="1:7" ht="30" customHeight="1" x14ac:dyDescent="0.35">
      <c r="A27" s="2" t="s">
        <v>93</v>
      </c>
      <c r="B27" s="9"/>
      <c r="C27" s="10"/>
      <c r="D27" s="9"/>
      <c r="E27" s="10"/>
      <c r="F27" s="9"/>
      <c r="G27" s="10"/>
    </row>
    <row r="28" spans="1:7" ht="31" x14ac:dyDescent="0.35">
      <c r="A28" s="8" t="s">
        <v>75</v>
      </c>
      <c r="B28" s="7" t="s">
        <v>76</v>
      </c>
      <c r="C28" s="7" t="s">
        <v>77</v>
      </c>
      <c r="D28" s="7" t="s">
        <v>78</v>
      </c>
      <c r="E28" s="7" t="s">
        <v>79</v>
      </c>
      <c r="F28" s="7" t="s">
        <v>80</v>
      </c>
      <c r="G28" s="7" t="s">
        <v>81</v>
      </c>
    </row>
    <row r="29" spans="1:7" x14ac:dyDescent="0.35">
      <c r="A29" t="s">
        <v>82</v>
      </c>
      <c r="B29" s="9">
        <v>4138</v>
      </c>
      <c r="C29" s="10">
        <v>33.4</v>
      </c>
      <c r="D29" s="9">
        <v>5316</v>
      </c>
      <c r="E29" s="10">
        <v>45.2</v>
      </c>
      <c r="F29" s="9">
        <v>9454</v>
      </c>
      <c r="G29" s="10">
        <v>39.200000000000003</v>
      </c>
    </row>
    <row r="30" spans="1:7" x14ac:dyDescent="0.35">
      <c r="A30" t="s">
        <v>83</v>
      </c>
      <c r="B30" s="9">
        <v>5523</v>
      </c>
      <c r="C30" s="10">
        <v>44.6</v>
      </c>
      <c r="D30" s="9">
        <v>6845</v>
      </c>
      <c r="E30" s="10">
        <v>58.1</v>
      </c>
      <c r="F30" s="9">
        <v>12368</v>
      </c>
      <c r="G30" s="10">
        <v>51.2</v>
      </c>
    </row>
    <row r="31" spans="1:7" x14ac:dyDescent="0.35">
      <c r="A31" t="s">
        <v>84</v>
      </c>
      <c r="B31" s="9">
        <v>5858</v>
      </c>
      <c r="C31" s="10">
        <v>47.3</v>
      </c>
      <c r="D31" s="9">
        <v>7201</v>
      </c>
      <c r="E31" s="10">
        <v>61.2</v>
      </c>
      <c r="F31" s="9">
        <v>13059</v>
      </c>
      <c r="G31" s="10">
        <v>54.1</v>
      </c>
    </row>
    <row r="32" spans="1:7" x14ac:dyDescent="0.35">
      <c r="A32" t="s">
        <v>85</v>
      </c>
      <c r="B32" s="9">
        <v>10697</v>
      </c>
      <c r="C32" s="10">
        <v>86.5</v>
      </c>
      <c r="D32" s="9">
        <v>10481</v>
      </c>
      <c r="E32" s="10">
        <v>89</v>
      </c>
      <c r="F32" s="9">
        <v>21178</v>
      </c>
      <c r="G32" s="10">
        <v>87.7</v>
      </c>
    </row>
    <row r="33" spans="1:7" x14ac:dyDescent="0.35">
      <c r="A33" t="s">
        <v>86</v>
      </c>
      <c r="B33" s="9">
        <v>8533</v>
      </c>
      <c r="C33" s="10">
        <v>69</v>
      </c>
      <c r="D33" s="9">
        <v>8832</v>
      </c>
      <c r="E33" s="10">
        <v>75</v>
      </c>
      <c r="F33" s="9">
        <v>17365</v>
      </c>
      <c r="G33" s="10">
        <v>71.900000000000006</v>
      </c>
    </row>
    <row r="34" spans="1:7" x14ac:dyDescent="0.35">
      <c r="A34" t="s">
        <v>87</v>
      </c>
      <c r="B34" s="9">
        <v>11845</v>
      </c>
      <c r="C34" s="10">
        <v>95.7</v>
      </c>
      <c r="D34" s="9">
        <v>11334</v>
      </c>
      <c r="E34" s="10">
        <v>96.3</v>
      </c>
      <c r="F34" s="9">
        <v>23179</v>
      </c>
      <c r="G34" s="10">
        <v>96</v>
      </c>
    </row>
    <row r="35" spans="1:7" x14ac:dyDescent="0.35">
      <c r="A35" t="s">
        <v>88</v>
      </c>
      <c r="B35" s="9">
        <v>154</v>
      </c>
      <c r="C35" s="10">
        <v>1.2</v>
      </c>
      <c r="D35" s="9">
        <v>160</v>
      </c>
      <c r="E35" s="10">
        <v>1.4</v>
      </c>
      <c r="F35" s="9">
        <v>314</v>
      </c>
      <c r="G35" s="10">
        <v>1.3</v>
      </c>
    </row>
    <row r="36" spans="1:7" x14ac:dyDescent="0.35">
      <c r="A36" t="s">
        <v>89</v>
      </c>
      <c r="B36" s="9">
        <v>134</v>
      </c>
      <c r="C36" s="10">
        <v>1.1000000000000001</v>
      </c>
      <c r="D36" s="9">
        <v>156</v>
      </c>
      <c r="E36" s="10">
        <v>1.3</v>
      </c>
      <c r="F36" s="9">
        <v>290</v>
      </c>
      <c r="G36" s="10">
        <v>1.2</v>
      </c>
    </row>
    <row r="37" spans="1:7" x14ac:dyDescent="0.35">
      <c r="A37" t="s">
        <v>94</v>
      </c>
      <c r="B37" s="9">
        <v>12373</v>
      </c>
      <c r="C37" s="10">
        <v>100</v>
      </c>
      <c r="D37" s="9">
        <v>11772</v>
      </c>
      <c r="E37" s="10">
        <v>100</v>
      </c>
      <c r="F37" s="9">
        <v>24145</v>
      </c>
      <c r="G37" s="10">
        <v>100</v>
      </c>
    </row>
    <row r="38" spans="1:7" x14ac:dyDescent="0.35">
      <c r="B38" s="9"/>
      <c r="C38" s="10"/>
      <c r="D38" s="9"/>
      <c r="E38" s="10"/>
      <c r="F38" s="9"/>
      <c r="G38" s="10"/>
    </row>
    <row r="39" spans="1:7" x14ac:dyDescent="0.35">
      <c r="B39" s="9"/>
      <c r="C39" s="10"/>
      <c r="D39" s="9"/>
      <c r="E39" s="10"/>
      <c r="F39" s="9"/>
      <c r="G39" s="10"/>
    </row>
    <row r="40" spans="1:7" x14ac:dyDescent="0.35">
      <c r="B40" s="9"/>
      <c r="C40" s="10"/>
      <c r="D40" s="9"/>
      <c r="E40" s="10"/>
      <c r="F40" s="9"/>
      <c r="G40" s="10"/>
    </row>
    <row r="41" spans="1:7" x14ac:dyDescent="0.35">
      <c r="B41" s="9"/>
      <c r="C41" s="10"/>
      <c r="D41" s="9"/>
      <c r="E41" s="10"/>
      <c r="F41" s="9"/>
      <c r="G41" s="10"/>
    </row>
    <row r="42" spans="1:7" x14ac:dyDescent="0.35">
      <c r="B42" s="9"/>
      <c r="C42" s="10"/>
      <c r="D42" s="9"/>
      <c r="E42" s="10"/>
      <c r="F42" s="9"/>
      <c r="G42" s="10"/>
    </row>
    <row r="43" spans="1:7" x14ac:dyDescent="0.35">
      <c r="B43" s="9"/>
      <c r="C43" s="10"/>
      <c r="D43" s="9"/>
      <c r="E43" s="10"/>
      <c r="F43" s="9"/>
      <c r="G43" s="10"/>
    </row>
    <row r="44" spans="1:7" x14ac:dyDescent="0.35">
      <c r="B44" s="9"/>
      <c r="C44" s="10"/>
      <c r="D44" s="9"/>
      <c r="E44" s="10"/>
      <c r="F44" s="9"/>
      <c r="G44" s="10"/>
    </row>
    <row r="45" spans="1:7" x14ac:dyDescent="0.35">
      <c r="B45" s="9"/>
      <c r="C45" s="10"/>
      <c r="D45" s="9"/>
      <c r="E45" s="10"/>
      <c r="F45" s="9"/>
      <c r="G45" s="10"/>
    </row>
    <row r="46" spans="1:7" x14ac:dyDescent="0.35">
      <c r="B46" s="9"/>
      <c r="C46" s="10"/>
      <c r="D46" s="9"/>
      <c r="E46" s="10"/>
      <c r="F46" s="9"/>
      <c r="G46" s="10"/>
    </row>
    <row r="47" spans="1:7" x14ac:dyDescent="0.35">
      <c r="B47" s="9"/>
      <c r="C47" s="10"/>
      <c r="D47" s="9"/>
      <c r="E47" s="10"/>
      <c r="F47" s="9"/>
      <c r="G47" s="10"/>
    </row>
    <row r="48" spans="1:7" x14ac:dyDescent="0.35">
      <c r="B48" s="9"/>
      <c r="C48" s="10"/>
      <c r="D48" s="9"/>
      <c r="E48" s="10"/>
      <c r="F48" s="9"/>
      <c r="G48" s="10"/>
    </row>
    <row r="49" spans="2:7" x14ac:dyDescent="0.35">
      <c r="B49" s="9"/>
      <c r="C49" s="10"/>
      <c r="D49" s="9"/>
      <c r="E49" s="10"/>
      <c r="F49" s="9"/>
      <c r="G49" s="10"/>
    </row>
    <row r="50" spans="2:7" x14ac:dyDescent="0.35">
      <c r="B50" s="9"/>
      <c r="C50" s="10"/>
      <c r="D50" s="9"/>
      <c r="E50" s="10"/>
      <c r="F50" s="9"/>
      <c r="G50" s="10"/>
    </row>
    <row r="51" spans="2:7" x14ac:dyDescent="0.35">
      <c r="B51" s="9"/>
      <c r="C51" s="10"/>
      <c r="D51" s="9"/>
      <c r="E51" s="10"/>
      <c r="F51" s="9"/>
      <c r="G51" s="10"/>
    </row>
    <row r="52" spans="2:7" x14ac:dyDescent="0.35">
      <c r="B52" s="9"/>
      <c r="C52" s="10"/>
      <c r="D52" s="9"/>
      <c r="E52" s="10"/>
      <c r="F52" s="9"/>
      <c r="G52" s="10"/>
    </row>
    <row r="53" spans="2:7" x14ac:dyDescent="0.35">
      <c r="B53" s="9"/>
      <c r="C53" s="10"/>
      <c r="D53" s="9"/>
      <c r="E53" s="10"/>
      <c r="F53" s="9"/>
      <c r="G53" s="10"/>
    </row>
    <row r="54" spans="2:7" x14ac:dyDescent="0.35">
      <c r="B54" s="9"/>
      <c r="C54" s="10"/>
      <c r="D54" s="9"/>
      <c r="E54" s="10"/>
      <c r="F54" s="9"/>
      <c r="G54" s="10"/>
    </row>
    <row r="55" spans="2:7" x14ac:dyDescent="0.35">
      <c r="B55" s="9"/>
      <c r="C55" s="10"/>
      <c r="D55" s="9"/>
      <c r="E55" s="10"/>
      <c r="F55" s="9"/>
      <c r="G55" s="10"/>
    </row>
    <row r="56" spans="2:7" x14ac:dyDescent="0.35">
      <c r="B56" s="9"/>
      <c r="C56" s="10"/>
      <c r="D56" s="9"/>
      <c r="E56" s="10"/>
      <c r="F56" s="9"/>
      <c r="G56" s="10"/>
    </row>
    <row r="57" spans="2:7" x14ac:dyDescent="0.35">
      <c r="B57" s="9"/>
      <c r="C57" s="10"/>
      <c r="D57" s="9"/>
      <c r="E57" s="10"/>
      <c r="F57" s="9"/>
      <c r="G57" s="10"/>
    </row>
    <row r="58" spans="2:7" x14ac:dyDescent="0.35">
      <c r="B58" s="9"/>
      <c r="C58" s="10"/>
      <c r="D58" s="9"/>
      <c r="E58" s="10"/>
      <c r="F58" s="9"/>
      <c r="G58" s="10"/>
    </row>
    <row r="59" spans="2:7" x14ac:dyDescent="0.35">
      <c r="B59" s="9"/>
      <c r="C59" s="10"/>
      <c r="D59" s="9"/>
      <c r="E59" s="10"/>
      <c r="F59" s="9"/>
      <c r="G59" s="10"/>
    </row>
    <row r="60" spans="2:7" x14ac:dyDescent="0.35">
      <c r="B60" s="9"/>
      <c r="C60" s="10"/>
      <c r="D60" s="9"/>
      <c r="E60" s="10"/>
      <c r="F60" s="9"/>
      <c r="G60" s="10"/>
    </row>
    <row r="61" spans="2:7" x14ac:dyDescent="0.35">
      <c r="B61" s="9"/>
      <c r="C61" s="10"/>
      <c r="D61" s="9"/>
      <c r="E61" s="10"/>
      <c r="F61" s="9"/>
      <c r="G61" s="10"/>
    </row>
    <row r="62" spans="2:7" x14ac:dyDescent="0.35">
      <c r="B62" s="9"/>
      <c r="C62" s="10"/>
      <c r="D62" s="9"/>
      <c r="E62" s="10"/>
      <c r="F62" s="9"/>
      <c r="G62" s="10"/>
    </row>
    <row r="63" spans="2:7" x14ac:dyDescent="0.35">
      <c r="B63" s="9"/>
      <c r="C63" s="10"/>
      <c r="D63" s="9"/>
      <c r="E63" s="10"/>
      <c r="F63" s="9"/>
      <c r="G63" s="10"/>
    </row>
    <row r="64" spans="2:7" x14ac:dyDescent="0.35">
      <c r="B64" s="9"/>
      <c r="C64" s="10"/>
      <c r="D64" s="9"/>
      <c r="E64" s="10"/>
      <c r="F64" s="9"/>
      <c r="G64" s="10"/>
    </row>
    <row r="65" spans="2:7" x14ac:dyDescent="0.35">
      <c r="B65" s="9"/>
      <c r="C65" s="10"/>
      <c r="D65" s="9"/>
      <c r="E65" s="10"/>
      <c r="F65" s="9"/>
      <c r="G65" s="10"/>
    </row>
  </sheetData>
  <pageMargins left="0.7" right="0.7" top="0.75" bottom="0.75" header="0.3" footer="0.3"/>
  <pageSetup paperSize="9" orientation="portrait" horizontalDpi="300" verticalDpi="300"/>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
  <sheetViews>
    <sheetView workbookViewId="0"/>
  </sheetViews>
  <sheetFormatPr defaultColWidth="11.07421875" defaultRowHeight="15.5" x14ac:dyDescent="0.35"/>
  <cols>
    <col min="1" max="1" width="33.69140625" customWidth="1"/>
    <col min="2" max="13" width="20.69140625" customWidth="1"/>
  </cols>
  <sheetData>
    <row r="1" spans="1:15" ht="19" x14ac:dyDescent="0.4">
      <c r="A1" s="3" t="s">
        <v>29</v>
      </c>
    </row>
    <row r="2" spans="1:15" x14ac:dyDescent="0.35">
      <c r="A2" t="s">
        <v>95</v>
      </c>
    </row>
    <row r="3" spans="1:15" ht="46.5" x14ac:dyDescent="0.35">
      <c r="A3" s="8" t="s">
        <v>96</v>
      </c>
      <c r="B3" s="7" t="s">
        <v>97</v>
      </c>
      <c r="C3" s="7" t="s">
        <v>98</v>
      </c>
      <c r="D3" s="7" t="s">
        <v>99</v>
      </c>
      <c r="E3" s="7" t="s">
        <v>100</v>
      </c>
      <c r="F3" s="7" t="s">
        <v>101</v>
      </c>
      <c r="G3" s="7" t="s">
        <v>102</v>
      </c>
      <c r="H3" s="7" t="s">
        <v>103</v>
      </c>
      <c r="I3" s="7" t="s">
        <v>104</v>
      </c>
      <c r="J3" s="7" t="s">
        <v>105</v>
      </c>
      <c r="K3" s="7" t="s">
        <v>106</v>
      </c>
      <c r="L3" s="7" t="s">
        <v>107</v>
      </c>
      <c r="M3" s="7" t="s">
        <v>108</v>
      </c>
      <c r="N3" s="7" t="s">
        <v>109</v>
      </c>
      <c r="O3" s="7" t="s">
        <v>110</v>
      </c>
    </row>
    <row r="4" spans="1:15" x14ac:dyDescent="0.35">
      <c r="A4" t="s">
        <v>83</v>
      </c>
      <c r="B4" s="9">
        <v>9507</v>
      </c>
      <c r="C4" s="10">
        <v>76.900000000000006</v>
      </c>
      <c r="D4" s="9">
        <v>1100</v>
      </c>
      <c r="E4" s="10">
        <v>8.9</v>
      </c>
      <c r="F4" s="9">
        <v>986</v>
      </c>
      <c r="G4" s="10">
        <v>8</v>
      </c>
      <c r="H4" s="9">
        <v>530</v>
      </c>
      <c r="I4" s="10">
        <v>4.3</v>
      </c>
      <c r="J4" s="9">
        <v>147</v>
      </c>
      <c r="K4" s="10">
        <v>1.2</v>
      </c>
      <c r="L4" s="9">
        <v>98</v>
      </c>
      <c r="M4" s="10">
        <v>0.8</v>
      </c>
      <c r="N4" s="9">
        <v>12368</v>
      </c>
      <c r="O4" s="10">
        <v>100</v>
      </c>
    </row>
    <row r="5" spans="1:15" x14ac:dyDescent="0.35">
      <c r="A5" t="s">
        <v>111</v>
      </c>
      <c r="B5" s="9">
        <v>196</v>
      </c>
      <c r="C5" s="10">
        <v>28.4</v>
      </c>
      <c r="D5" s="9">
        <v>194</v>
      </c>
      <c r="E5" s="10">
        <v>28.1</v>
      </c>
      <c r="F5" s="9">
        <v>195</v>
      </c>
      <c r="G5" s="10">
        <v>28.2</v>
      </c>
      <c r="H5" s="9">
        <v>54</v>
      </c>
      <c r="I5" s="10">
        <v>7.8</v>
      </c>
      <c r="J5" s="9">
        <v>36</v>
      </c>
      <c r="K5" s="10">
        <v>5.2</v>
      </c>
      <c r="L5" s="9">
        <v>16</v>
      </c>
      <c r="M5" s="10">
        <v>2.2999999999999998</v>
      </c>
      <c r="N5" s="9">
        <v>691</v>
      </c>
      <c r="O5" s="10">
        <v>100</v>
      </c>
    </row>
    <row r="6" spans="1:15" x14ac:dyDescent="0.35">
      <c r="A6" t="s">
        <v>112</v>
      </c>
      <c r="B6" s="9">
        <v>9</v>
      </c>
      <c r="C6" s="10">
        <v>5.4</v>
      </c>
      <c r="D6" s="9">
        <v>56</v>
      </c>
      <c r="E6" s="10">
        <v>33.299999999999997</v>
      </c>
      <c r="F6" s="9">
        <v>64</v>
      </c>
      <c r="G6" s="10">
        <v>38.1</v>
      </c>
      <c r="H6" s="9">
        <v>17</v>
      </c>
      <c r="I6" s="10">
        <v>10.1</v>
      </c>
      <c r="J6" s="9">
        <v>17</v>
      </c>
      <c r="K6" s="10">
        <v>10.1</v>
      </c>
      <c r="L6" s="9">
        <v>5</v>
      </c>
      <c r="M6" s="10">
        <v>3</v>
      </c>
      <c r="N6" s="9">
        <v>168</v>
      </c>
      <c r="O6" s="10">
        <v>100</v>
      </c>
    </row>
    <row r="7" spans="1:15" x14ac:dyDescent="0.35">
      <c r="A7" t="s">
        <v>113</v>
      </c>
      <c r="B7" s="9">
        <v>6</v>
      </c>
      <c r="C7" s="10">
        <v>0.1</v>
      </c>
      <c r="D7" s="9">
        <v>4977</v>
      </c>
      <c r="E7" s="10">
        <v>62.6</v>
      </c>
      <c r="F7" s="9">
        <v>897</v>
      </c>
      <c r="G7" s="10">
        <v>11.3</v>
      </c>
      <c r="H7" s="9">
        <v>1703</v>
      </c>
      <c r="I7" s="10">
        <v>21.4</v>
      </c>
      <c r="J7" s="9">
        <v>190</v>
      </c>
      <c r="K7" s="10">
        <v>2.4</v>
      </c>
      <c r="L7" s="9">
        <v>178</v>
      </c>
      <c r="M7" s="10">
        <v>2.2000000000000002</v>
      </c>
      <c r="N7" s="9">
        <v>7951</v>
      </c>
      <c r="O7" s="10">
        <v>100</v>
      </c>
    </row>
    <row r="8" spans="1:15" x14ac:dyDescent="0.35">
      <c r="A8" t="s">
        <v>114</v>
      </c>
      <c r="B8" s="9">
        <v>0</v>
      </c>
      <c r="C8" s="10">
        <v>0</v>
      </c>
      <c r="D8" s="9">
        <v>1248</v>
      </c>
      <c r="E8" s="10">
        <v>51.4</v>
      </c>
      <c r="F8" s="9">
        <v>348</v>
      </c>
      <c r="G8" s="10">
        <v>14.3</v>
      </c>
      <c r="H8" s="9">
        <v>611</v>
      </c>
      <c r="I8" s="10">
        <v>25.2</v>
      </c>
      <c r="J8" s="9">
        <v>131</v>
      </c>
      <c r="K8" s="10">
        <v>5.4</v>
      </c>
      <c r="L8" s="9">
        <v>88</v>
      </c>
      <c r="M8" s="10">
        <v>3.6</v>
      </c>
      <c r="N8" s="9">
        <v>2426</v>
      </c>
      <c r="O8" s="10">
        <v>100</v>
      </c>
    </row>
    <row r="9" spans="1:15" x14ac:dyDescent="0.35">
      <c r="A9" t="s">
        <v>115</v>
      </c>
      <c r="B9" s="9">
        <v>0</v>
      </c>
      <c r="C9" s="10">
        <v>0</v>
      </c>
      <c r="D9" s="9">
        <v>61</v>
      </c>
      <c r="E9" s="10">
        <v>26.9</v>
      </c>
      <c r="F9" s="9">
        <v>45</v>
      </c>
      <c r="G9" s="10">
        <v>19.8</v>
      </c>
      <c r="H9" s="9">
        <v>58</v>
      </c>
      <c r="I9" s="10">
        <v>25.6</v>
      </c>
      <c r="J9" s="9">
        <v>32</v>
      </c>
      <c r="K9" s="10">
        <v>14.1</v>
      </c>
      <c r="L9" s="9">
        <v>31</v>
      </c>
      <c r="M9" s="10">
        <v>13.7</v>
      </c>
      <c r="N9" s="9">
        <v>227</v>
      </c>
      <c r="O9" s="10">
        <v>100</v>
      </c>
    </row>
    <row r="10" spans="1:15" x14ac:dyDescent="0.35">
      <c r="A10" t="s">
        <v>88</v>
      </c>
      <c r="B10" s="9">
        <v>0</v>
      </c>
      <c r="C10" s="10">
        <v>0</v>
      </c>
      <c r="D10" s="9">
        <v>85</v>
      </c>
      <c r="E10" s="10">
        <v>27.1</v>
      </c>
      <c r="F10" s="9">
        <v>32</v>
      </c>
      <c r="G10" s="10">
        <v>10.199999999999999</v>
      </c>
      <c r="H10" s="9">
        <v>92</v>
      </c>
      <c r="I10" s="10">
        <v>29.3</v>
      </c>
      <c r="J10" s="9">
        <v>55</v>
      </c>
      <c r="K10" s="10">
        <v>17.5</v>
      </c>
      <c r="L10" s="9">
        <v>50</v>
      </c>
      <c r="M10" s="10">
        <v>15.9</v>
      </c>
      <c r="N10" s="9">
        <v>314</v>
      </c>
      <c r="O10" s="10">
        <v>100</v>
      </c>
    </row>
    <row r="11" spans="1:15" x14ac:dyDescent="0.35">
      <c r="A11" t="s">
        <v>94</v>
      </c>
      <c r="B11" s="9">
        <v>9718</v>
      </c>
      <c r="C11" s="10">
        <v>40.200000000000003</v>
      </c>
      <c r="D11" s="9">
        <v>7721</v>
      </c>
      <c r="E11" s="10">
        <v>32</v>
      </c>
      <c r="F11" s="9">
        <v>2567</v>
      </c>
      <c r="G11" s="10">
        <v>10.6</v>
      </c>
      <c r="H11" s="9">
        <v>3065</v>
      </c>
      <c r="I11" s="10">
        <v>12.7</v>
      </c>
      <c r="J11" s="9">
        <v>608</v>
      </c>
      <c r="K11" s="10">
        <v>2.5</v>
      </c>
      <c r="L11" s="9">
        <v>466</v>
      </c>
      <c r="M11" s="10">
        <v>1.9</v>
      </c>
      <c r="N11" s="9">
        <v>24145</v>
      </c>
      <c r="O11" s="10">
        <v>100</v>
      </c>
    </row>
    <row r="12" spans="1:15" x14ac:dyDescent="0.35">
      <c r="B12" s="9"/>
      <c r="C12" s="10"/>
      <c r="D12" s="9"/>
      <c r="E12" s="10"/>
      <c r="F12" s="9"/>
      <c r="G12" s="10"/>
      <c r="H12" s="9"/>
      <c r="I12" s="10"/>
      <c r="J12" s="9"/>
      <c r="K12" s="10"/>
      <c r="L12" s="9"/>
      <c r="M12" s="10"/>
      <c r="N12" s="9"/>
      <c r="O12" s="10"/>
    </row>
    <row r="13" spans="1:15" x14ac:dyDescent="0.35">
      <c r="B13" s="9"/>
      <c r="C13" s="10"/>
      <c r="D13" s="9"/>
      <c r="E13" s="10"/>
      <c r="F13" s="9"/>
      <c r="G13" s="10"/>
      <c r="H13" s="9"/>
      <c r="I13" s="10"/>
      <c r="J13" s="9"/>
      <c r="K13" s="10"/>
      <c r="L13" s="9"/>
      <c r="M13" s="10"/>
      <c r="N13" s="9"/>
      <c r="O13" s="10"/>
    </row>
    <row r="14" spans="1:15" x14ac:dyDescent="0.35">
      <c r="B14" s="9"/>
      <c r="C14" s="10"/>
      <c r="D14" s="9"/>
      <c r="E14" s="10"/>
      <c r="F14" s="9"/>
      <c r="G14" s="10"/>
      <c r="H14" s="9"/>
      <c r="I14" s="10"/>
      <c r="J14" s="9"/>
      <c r="K14" s="10"/>
      <c r="L14" s="9"/>
      <c r="M14" s="10"/>
      <c r="N14" s="9"/>
      <c r="O14" s="10"/>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5"/>
  <sheetViews>
    <sheetView workbookViewId="0"/>
  </sheetViews>
  <sheetFormatPr defaultColWidth="11.07421875" defaultRowHeight="15.5" x14ac:dyDescent="0.35"/>
  <cols>
    <col min="1" max="1" width="43.69140625" customWidth="1"/>
  </cols>
  <sheetData>
    <row r="1" spans="1:7" ht="19" x14ac:dyDescent="0.4">
      <c r="A1" s="3" t="s">
        <v>31</v>
      </c>
    </row>
    <row r="2" spans="1:7" x14ac:dyDescent="0.35">
      <c r="A2" t="s">
        <v>73</v>
      </c>
    </row>
    <row r="3" spans="1:7" ht="30" customHeight="1" x14ac:dyDescent="0.35">
      <c r="A3" s="2" t="s">
        <v>116</v>
      </c>
    </row>
    <row r="4" spans="1:7" ht="31" x14ac:dyDescent="0.35">
      <c r="A4" s="8" t="s">
        <v>75</v>
      </c>
      <c r="B4" s="7" t="s">
        <v>76</v>
      </c>
      <c r="C4" s="7" t="s">
        <v>77</v>
      </c>
      <c r="D4" s="7" t="s">
        <v>78</v>
      </c>
      <c r="E4" s="7" t="s">
        <v>79</v>
      </c>
      <c r="F4" s="7" t="s">
        <v>80</v>
      </c>
      <c r="G4" s="7" t="s">
        <v>81</v>
      </c>
    </row>
    <row r="5" spans="1:7" x14ac:dyDescent="0.35">
      <c r="A5" t="s">
        <v>82</v>
      </c>
      <c r="B5" s="9">
        <v>1313</v>
      </c>
      <c r="C5" s="10">
        <v>31.7</v>
      </c>
      <c r="D5" s="9">
        <v>1744</v>
      </c>
      <c r="E5" s="10">
        <v>42.6</v>
      </c>
      <c r="F5" s="9">
        <v>3057</v>
      </c>
      <c r="G5" s="10">
        <v>37.1</v>
      </c>
    </row>
    <row r="6" spans="1:7" x14ac:dyDescent="0.35">
      <c r="A6" t="s">
        <v>83</v>
      </c>
      <c r="B6" s="9">
        <v>1735</v>
      </c>
      <c r="C6" s="10">
        <v>41.9</v>
      </c>
      <c r="D6" s="9">
        <v>2281</v>
      </c>
      <c r="E6" s="10">
        <v>55.7</v>
      </c>
      <c r="F6" s="9">
        <v>4016</v>
      </c>
      <c r="G6" s="10">
        <v>48.8</v>
      </c>
    </row>
    <row r="7" spans="1:7" x14ac:dyDescent="0.35">
      <c r="A7" t="s">
        <v>84</v>
      </c>
      <c r="B7" s="9">
        <v>1835</v>
      </c>
      <c r="C7" s="10">
        <v>44.3</v>
      </c>
      <c r="D7" s="9">
        <v>2381</v>
      </c>
      <c r="E7" s="10">
        <v>58.1</v>
      </c>
      <c r="F7" s="9">
        <v>4216</v>
      </c>
      <c r="G7" s="10">
        <v>51.2</v>
      </c>
    </row>
    <row r="8" spans="1:7" x14ac:dyDescent="0.35">
      <c r="A8" t="s">
        <v>85</v>
      </c>
      <c r="B8" s="9">
        <v>3570</v>
      </c>
      <c r="C8" s="10">
        <v>86.3</v>
      </c>
      <c r="D8" s="9">
        <v>3629</v>
      </c>
      <c r="E8" s="10">
        <v>88.6</v>
      </c>
      <c r="F8" s="9">
        <v>7199</v>
      </c>
      <c r="G8" s="10">
        <v>87.4</v>
      </c>
    </row>
    <row r="9" spans="1:7" x14ac:dyDescent="0.35">
      <c r="A9" t="s">
        <v>86</v>
      </c>
      <c r="B9" s="9">
        <v>2826</v>
      </c>
      <c r="C9" s="10">
        <v>68.3</v>
      </c>
      <c r="D9" s="9">
        <v>3078</v>
      </c>
      <c r="E9" s="10">
        <v>75.099999999999994</v>
      </c>
      <c r="F9" s="9">
        <v>5904</v>
      </c>
      <c r="G9" s="10">
        <v>71.7</v>
      </c>
    </row>
    <row r="10" spans="1:7" x14ac:dyDescent="0.35">
      <c r="A10" t="s">
        <v>87</v>
      </c>
      <c r="B10" s="9">
        <v>3977</v>
      </c>
      <c r="C10" s="10">
        <v>96.1</v>
      </c>
      <c r="D10" s="9">
        <v>3959</v>
      </c>
      <c r="E10" s="10">
        <v>96.7</v>
      </c>
      <c r="F10" s="9">
        <v>7936</v>
      </c>
      <c r="G10" s="10">
        <v>96.4</v>
      </c>
    </row>
    <row r="11" spans="1:7" x14ac:dyDescent="0.35">
      <c r="A11" t="s">
        <v>88</v>
      </c>
      <c r="B11" s="9">
        <v>60</v>
      </c>
      <c r="C11" s="10">
        <v>1.4</v>
      </c>
      <c r="D11" s="9">
        <v>51</v>
      </c>
      <c r="E11" s="10">
        <v>1.2</v>
      </c>
      <c r="F11" s="9">
        <v>111</v>
      </c>
      <c r="G11" s="10">
        <v>1.3</v>
      </c>
    </row>
    <row r="12" spans="1:7" x14ac:dyDescent="0.35">
      <c r="A12" t="s">
        <v>89</v>
      </c>
      <c r="B12" s="9">
        <v>54</v>
      </c>
      <c r="C12" s="10">
        <v>1.3</v>
      </c>
      <c r="D12" s="9">
        <v>51</v>
      </c>
      <c r="E12" s="10">
        <v>1.2</v>
      </c>
      <c r="F12" s="9">
        <v>105</v>
      </c>
      <c r="G12" s="10">
        <v>1.3</v>
      </c>
    </row>
    <row r="13" spans="1:7" x14ac:dyDescent="0.35">
      <c r="A13" t="s">
        <v>117</v>
      </c>
      <c r="B13" s="9">
        <v>4139</v>
      </c>
      <c r="C13" s="10">
        <v>100</v>
      </c>
      <c r="D13" s="9">
        <v>4096</v>
      </c>
      <c r="E13" s="10">
        <v>100</v>
      </c>
      <c r="F13" s="9">
        <v>8235</v>
      </c>
      <c r="G13" s="10">
        <v>100</v>
      </c>
    </row>
    <row r="14" spans="1:7" x14ac:dyDescent="0.35">
      <c r="B14" s="9"/>
      <c r="C14" s="10"/>
      <c r="D14" s="9"/>
      <c r="E14" s="10"/>
      <c r="F14" s="9"/>
      <c r="G14" s="10"/>
    </row>
    <row r="15" spans="1:7" ht="30" customHeight="1" x14ac:dyDescent="0.35">
      <c r="A15" s="2" t="s">
        <v>118</v>
      </c>
      <c r="B15" s="9"/>
      <c r="C15" s="10"/>
      <c r="D15" s="9"/>
      <c r="E15" s="10"/>
      <c r="F15" s="9"/>
      <c r="G15" s="10"/>
    </row>
    <row r="16" spans="1:7" ht="31" x14ac:dyDescent="0.35">
      <c r="A16" s="8" t="s">
        <v>75</v>
      </c>
      <c r="B16" s="7" t="s">
        <v>76</v>
      </c>
      <c r="C16" s="7" t="s">
        <v>77</v>
      </c>
      <c r="D16" s="7" t="s">
        <v>78</v>
      </c>
      <c r="E16" s="7" t="s">
        <v>79</v>
      </c>
      <c r="F16" s="7" t="s">
        <v>80</v>
      </c>
      <c r="G16" s="7" t="s">
        <v>81</v>
      </c>
    </row>
    <row r="17" spans="1:7" x14ac:dyDescent="0.35">
      <c r="A17" t="s">
        <v>82</v>
      </c>
      <c r="B17" s="9">
        <v>2187</v>
      </c>
      <c r="C17" s="10">
        <v>35.5</v>
      </c>
      <c r="D17" s="9">
        <v>2852</v>
      </c>
      <c r="E17" s="10">
        <v>48.4</v>
      </c>
      <c r="F17" s="9">
        <v>5039</v>
      </c>
      <c r="G17" s="10">
        <v>41.8</v>
      </c>
    </row>
    <row r="18" spans="1:7" x14ac:dyDescent="0.35">
      <c r="A18" t="s">
        <v>83</v>
      </c>
      <c r="B18" s="9">
        <v>2902</v>
      </c>
      <c r="C18" s="10">
        <v>47.1</v>
      </c>
      <c r="D18" s="9">
        <v>3622</v>
      </c>
      <c r="E18" s="10">
        <v>61.5</v>
      </c>
      <c r="F18" s="9">
        <v>6524</v>
      </c>
      <c r="G18" s="10">
        <v>54.1</v>
      </c>
    </row>
    <row r="19" spans="1:7" x14ac:dyDescent="0.35">
      <c r="A19" t="s">
        <v>84</v>
      </c>
      <c r="B19" s="9">
        <v>3092</v>
      </c>
      <c r="C19" s="10">
        <v>50.2</v>
      </c>
      <c r="D19" s="9">
        <v>3830</v>
      </c>
      <c r="E19" s="10">
        <v>65</v>
      </c>
      <c r="F19" s="9">
        <v>6922</v>
      </c>
      <c r="G19" s="10">
        <v>57.4</v>
      </c>
    </row>
    <row r="20" spans="1:7" x14ac:dyDescent="0.35">
      <c r="A20" t="s">
        <v>85</v>
      </c>
      <c r="B20" s="9">
        <v>5388</v>
      </c>
      <c r="C20" s="10">
        <v>87.5</v>
      </c>
      <c r="D20" s="9">
        <v>5324</v>
      </c>
      <c r="E20" s="10">
        <v>90.3</v>
      </c>
      <c r="F20" s="9">
        <v>10712</v>
      </c>
      <c r="G20" s="10">
        <v>88.9</v>
      </c>
    </row>
    <row r="21" spans="1:7" x14ac:dyDescent="0.35">
      <c r="A21" t="s">
        <v>86</v>
      </c>
      <c r="B21" s="9">
        <v>4333</v>
      </c>
      <c r="C21" s="10">
        <v>70.3</v>
      </c>
      <c r="D21" s="9">
        <v>4494</v>
      </c>
      <c r="E21" s="10">
        <v>76.2</v>
      </c>
      <c r="F21" s="9">
        <v>8827</v>
      </c>
      <c r="G21" s="10">
        <v>73.2</v>
      </c>
    </row>
    <row r="22" spans="1:7" x14ac:dyDescent="0.35">
      <c r="A22" t="s">
        <v>87</v>
      </c>
      <c r="B22" s="9">
        <v>5909</v>
      </c>
      <c r="C22" s="10">
        <v>95.9</v>
      </c>
      <c r="D22" s="9">
        <v>5674</v>
      </c>
      <c r="E22" s="10">
        <v>96.3</v>
      </c>
      <c r="F22" s="9">
        <v>11583</v>
      </c>
      <c r="G22" s="10">
        <v>96.1</v>
      </c>
    </row>
    <row r="23" spans="1:7" x14ac:dyDescent="0.35">
      <c r="A23" t="s">
        <v>88</v>
      </c>
      <c r="B23" s="9">
        <v>67</v>
      </c>
      <c r="C23" s="10">
        <v>1.1000000000000001</v>
      </c>
      <c r="D23" s="9">
        <v>85</v>
      </c>
      <c r="E23" s="10">
        <v>1.4</v>
      </c>
      <c r="F23" s="9">
        <v>152</v>
      </c>
      <c r="G23" s="10">
        <v>1.3</v>
      </c>
    </row>
    <row r="24" spans="1:7" x14ac:dyDescent="0.35">
      <c r="A24" t="s">
        <v>89</v>
      </c>
      <c r="B24" s="9">
        <v>57</v>
      </c>
      <c r="C24" s="10">
        <v>0.9</v>
      </c>
      <c r="D24" s="9">
        <v>82</v>
      </c>
      <c r="E24" s="10">
        <v>1.4</v>
      </c>
      <c r="F24" s="9">
        <v>139</v>
      </c>
      <c r="G24" s="10">
        <v>1.2</v>
      </c>
    </row>
    <row r="25" spans="1:7" x14ac:dyDescent="0.35">
      <c r="A25" t="s">
        <v>119</v>
      </c>
      <c r="B25" s="9">
        <v>6160</v>
      </c>
      <c r="C25" s="10">
        <v>100</v>
      </c>
      <c r="D25" s="9">
        <v>5894</v>
      </c>
      <c r="E25" s="10">
        <v>100</v>
      </c>
      <c r="F25" s="9">
        <v>12054</v>
      </c>
      <c r="G25" s="10">
        <v>100</v>
      </c>
    </row>
    <row r="26" spans="1:7" x14ac:dyDescent="0.35">
      <c r="B26" s="9"/>
      <c r="C26" s="10"/>
      <c r="D26" s="9"/>
      <c r="E26" s="10"/>
      <c r="F26" s="9"/>
      <c r="G26" s="10"/>
    </row>
    <row r="27" spans="1:7" ht="30" customHeight="1" x14ac:dyDescent="0.35">
      <c r="A27" s="2" t="s">
        <v>120</v>
      </c>
      <c r="B27" s="9"/>
      <c r="C27" s="10"/>
      <c r="D27" s="9"/>
      <c r="E27" s="10"/>
      <c r="F27" s="9"/>
      <c r="G27" s="10"/>
    </row>
    <row r="28" spans="1:7" ht="31" x14ac:dyDescent="0.35">
      <c r="A28" s="8" t="s">
        <v>75</v>
      </c>
      <c r="B28" s="7" t="s">
        <v>76</v>
      </c>
      <c r="C28" s="7" t="s">
        <v>77</v>
      </c>
      <c r="D28" s="7" t="s">
        <v>78</v>
      </c>
      <c r="E28" s="7" t="s">
        <v>79</v>
      </c>
      <c r="F28" s="7" t="s">
        <v>80</v>
      </c>
      <c r="G28" s="7" t="s">
        <v>81</v>
      </c>
    </row>
    <row r="29" spans="1:7" x14ac:dyDescent="0.35">
      <c r="A29" t="s">
        <v>82</v>
      </c>
      <c r="B29" s="9">
        <v>638</v>
      </c>
      <c r="C29" s="10">
        <v>30.8</v>
      </c>
      <c r="D29" s="9">
        <v>720</v>
      </c>
      <c r="E29" s="10">
        <v>40.4</v>
      </c>
      <c r="F29" s="9">
        <v>1358</v>
      </c>
      <c r="G29" s="10">
        <v>35.200000000000003</v>
      </c>
    </row>
    <row r="30" spans="1:7" x14ac:dyDescent="0.35">
      <c r="A30" t="s">
        <v>83</v>
      </c>
      <c r="B30" s="9">
        <v>886</v>
      </c>
      <c r="C30" s="10">
        <v>42.7</v>
      </c>
      <c r="D30" s="9">
        <v>942</v>
      </c>
      <c r="E30" s="10">
        <v>52.9</v>
      </c>
      <c r="F30" s="9">
        <v>1828</v>
      </c>
      <c r="G30" s="10">
        <v>47.4</v>
      </c>
    </row>
    <row r="31" spans="1:7" x14ac:dyDescent="0.35">
      <c r="A31" t="s">
        <v>84</v>
      </c>
      <c r="B31" s="9">
        <v>931</v>
      </c>
      <c r="C31" s="10">
        <v>44.9</v>
      </c>
      <c r="D31" s="9">
        <v>990</v>
      </c>
      <c r="E31" s="10">
        <v>55.6</v>
      </c>
      <c r="F31" s="9">
        <v>1921</v>
      </c>
      <c r="G31" s="10">
        <v>49.8</v>
      </c>
    </row>
    <row r="32" spans="1:7" x14ac:dyDescent="0.35">
      <c r="A32" t="s">
        <v>85</v>
      </c>
      <c r="B32" s="9">
        <v>1739</v>
      </c>
      <c r="C32" s="10">
        <v>83.8</v>
      </c>
      <c r="D32" s="9">
        <v>1528</v>
      </c>
      <c r="E32" s="10">
        <v>85.7</v>
      </c>
      <c r="F32" s="9">
        <v>3267</v>
      </c>
      <c r="G32" s="10">
        <v>84.7</v>
      </c>
    </row>
    <row r="33" spans="1:7" x14ac:dyDescent="0.35">
      <c r="A33" t="s">
        <v>86</v>
      </c>
      <c r="B33" s="9">
        <v>1374</v>
      </c>
      <c r="C33" s="10">
        <v>66.2</v>
      </c>
      <c r="D33" s="9">
        <v>1260</v>
      </c>
      <c r="E33" s="10">
        <v>70.7</v>
      </c>
      <c r="F33" s="9">
        <v>2634</v>
      </c>
      <c r="G33" s="10">
        <v>68.3</v>
      </c>
    </row>
    <row r="34" spans="1:7" x14ac:dyDescent="0.35">
      <c r="A34" t="s">
        <v>87</v>
      </c>
      <c r="B34" s="9">
        <v>1959</v>
      </c>
      <c r="C34" s="10">
        <v>94.5</v>
      </c>
      <c r="D34" s="9">
        <v>1701</v>
      </c>
      <c r="E34" s="10">
        <v>95.5</v>
      </c>
      <c r="F34" s="9">
        <v>3660</v>
      </c>
      <c r="G34" s="10">
        <v>94.9</v>
      </c>
    </row>
    <row r="35" spans="1:7" x14ac:dyDescent="0.35">
      <c r="A35" t="s">
        <v>88</v>
      </c>
      <c r="B35" s="9">
        <v>27</v>
      </c>
      <c r="C35" s="10">
        <v>1.3</v>
      </c>
      <c r="D35" s="9">
        <v>24</v>
      </c>
      <c r="E35" s="10">
        <v>1.3</v>
      </c>
      <c r="F35" s="9">
        <v>51</v>
      </c>
      <c r="G35" s="10">
        <v>1.3</v>
      </c>
    </row>
    <row r="36" spans="1:7" x14ac:dyDescent="0.35">
      <c r="A36" t="s">
        <v>89</v>
      </c>
      <c r="B36" s="9">
        <v>23</v>
      </c>
      <c r="C36" s="10">
        <v>1.1000000000000001</v>
      </c>
      <c r="D36" s="9">
        <v>23</v>
      </c>
      <c r="E36" s="10">
        <v>1.3</v>
      </c>
      <c r="F36" s="9">
        <v>46</v>
      </c>
      <c r="G36" s="10">
        <v>1.2</v>
      </c>
    </row>
    <row r="37" spans="1:7" x14ac:dyDescent="0.35">
      <c r="A37" t="s">
        <v>121</v>
      </c>
      <c r="B37" s="9">
        <v>2074</v>
      </c>
      <c r="C37" s="10">
        <v>100</v>
      </c>
      <c r="D37" s="9">
        <v>1782</v>
      </c>
      <c r="E37" s="10">
        <v>100</v>
      </c>
      <c r="F37" s="9">
        <v>3856</v>
      </c>
      <c r="G37" s="10">
        <v>100</v>
      </c>
    </row>
    <row r="38" spans="1:7" x14ac:dyDescent="0.35">
      <c r="B38" s="9"/>
      <c r="C38" s="10"/>
      <c r="D38" s="9"/>
      <c r="E38" s="10"/>
      <c r="F38" s="9"/>
      <c r="G38" s="10"/>
    </row>
    <row r="39" spans="1:7" x14ac:dyDescent="0.35">
      <c r="B39" s="9"/>
      <c r="C39" s="10"/>
      <c r="D39" s="9"/>
      <c r="E39" s="10"/>
      <c r="F39" s="9"/>
      <c r="G39" s="10"/>
    </row>
    <row r="40" spans="1:7" x14ac:dyDescent="0.35">
      <c r="B40" s="9"/>
      <c r="C40" s="10"/>
      <c r="D40" s="9"/>
      <c r="E40" s="10"/>
      <c r="F40" s="9"/>
      <c r="G40" s="10"/>
    </row>
    <row r="41" spans="1:7" x14ac:dyDescent="0.35">
      <c r="B41" s="9"/>
      <c r="C41" s="10"/>
      <c r="D41" s="9"/>
      <c r="E41" s="10"/>
      <c r="F41" s="9"/>
      <c r="G41" s="10"/>
    </row>
    <row r="42" spans="1:7" x14ac:dyDescent="0.35">
      <c r="B42" s="9"/>
      <c r="C42" s="10"/>
      <c r="D42" s="9"/>
      <c r="E42" s="10"/>
      <c r="F42" s="9"/>
      <c r="G42" s="10"/>
    </row>
    <row r="43" spans="1:7" x14ac:dyDescent="0.35">
      <c r="B43" s="9"/>
      <c r="C43" s="10"/>
      <c r="D43" s="9"/>
      <c r="E43" s="10"/>
      <c r="F43" s="9"/>
      <c r="G43" s="10"/>
    </row>
    <row r="44" spans="1:7" x14ac:dyDescent="0.35">
      <c r="B44" s="9"/>
      <c r="C44" s="10"/>
      <c r="D44" s="9"/>
      <c r="E44" s="10"/>
      <c r="F44" s="9"/>
      <c r="G44" s="10"/>
    </row>
    <row r="45" spans="1:7" x14ac:dyDescent="0.35">
      <c r="B45" s="9"/>
      <c r="C45" s="10"/>
      <c r="D45" s="9"/>
      <c r="E45" s="10"/>
      <c r="F45" s="9"/>
      <c r="G45" s="10"/>
    </row>
    <row r="46" spans="1:7" x14ac:dyDescent="0.35">
      <c r="B46" s="9"/>
      <c r="C46" s="10"/>
      <c r="D46" s="9"/>
      <c r="E46" s="10"/>
      <c r="F46" s="9"/>
      <c r="G46" s="10"/>
    </row>
    <row r="47" spans="1:7" x14ac:dyDescent="0.35">
      <c r="B47" s="9"/>
      <c r="C47" s="10"/>
      <c r="D47" s="9"/>
      <c r="E47" s="10"/>
      <c r="F47" s="9"/>
      <c r="G47" s="10"/>
    </row>
    <row r="48" spans="1:7" x14ac:dyDescent="0.35">
      <c r="B48" s="9"/>
      <c r="C48" s="10"/>
      <c r="D48" s="9"/>
      <c r="E48" s="10"/>
      <c r="F48" s="9"/>
      <c r="G48" s="10"/>
    </row>
    <row r="49" spans="2:7" x14ac:dyDescent="0.35">
      <c r="B49" s="9"/>
      <c r="C49" s="10"/>
      <c r="D49" s="9"/>
      <c r="E49" s="10"/>
      <c r="F49" s="9"/>
      <c r="G49" s="10"/>
    </row>
    <row r="50" spans="2:7" x14ac:dyDescent="0.35">
      <c r="B50" s="9"/>
      <c r="C50" s="10"/>
      <c r="D50" s="9"/>
      <c r="E50" s="10"/>
      <c r="F50" s="9"/>
      <c r="G50" s="10"/>
    </row>
    <row r="51" spans="2:7" x14ac:dyDescent="0.35">
      <c r="B51" s="9"/>
      <c r="C51" s="10"/>
      <c r="D51" s="9"/>
      <c r="E51" s="10"/>
      <c r="F51" s="9"/>
      <c r="G51" s="10"/>
    </row>
    <row r="52" spans="2:7" x14ac:dyDescent="0.35">
      <c r="B52" s="9"/>
      <c r="C52" s="10"/>
      <c r="D52" s="9"/>
      <c r="E52" s="10"/>
      <c r="F52" s="9"/>
      <c r="G52" s="10"/>
    </row>
    <row r="53" spans="2:7" x14ac:dyDescent="0.35">
      <c r="B53" s="9"/>
      <c r="C53" s="10"/>
      <c r="D53" s="9"/>
      <c r="E53" s="10"/>
      <c r="F53" s="9"/>
      <c r="G53" s="10"/>
    </row>
    <row r="54" spans="2:7" x14ac:dyDescent="0.35">
      <c r="B54" s="9"/>
      <c r="C54" s="10"/>
      <c r="D54" s="9"/>
      <c r="E54" s="10"/>
      <c r="F54" s="9"/>
      <c r="G54" s="10"/>
    </row>
    <row r="55" spans="2:7" x14ac:dyDescent="0.35">
      <c r="B55" s="9"/>
      <c r="C55" s="10"/>
      <c r="D55" s="9"/>
      <c r="E55" s="10"/>
      <c r="F55" s="9"/>
      <c r="G55" s="10"/>
    </row>
    <row r="56" spans="2:7" x14ac:dyDescent="0.35">
      <c r="B56" s="9"/>
      <c r="C56" s="10"/>
      <c r="D56" s="9"/>
      <c r="E56" s="10"/>
      <c r="F56" s="9"/>
      <c r="G56" s="10"/>
    </row>
    <row r="57" spans="2:7" x14ac:dyDescent="0.35">
      <c r="B57" s="9"/>
      <c r="C57" s="10"/>
      <c r="D57" s="9"/>
      <c r="E57" s="10"/>
      <c r="F57" s="9"/>
      <c r="G57" s="10"/>
    </row>
    <row r="58" spans="2:7" x14ac:dyDescent="0.35">
      <c r="B58" s="9"/>
      <c r="C58" s="10"/>
      <c r="D58" s="9"/>
      <c r="E58" s="10"/>
      <c r="F58" s="9"/>
      <c r="G58" s="10"/>
    </row>
    <row r="59" spans="2:7" x14ac:dyDescent="0.35">
      <c r="B59" s="9"/>
      <c r="C59" s="10"/>
      <c r="D59" s="9"/>
      <c r="E59" s="10"/>
      <c r="F59" s="9"/>
      <c r="G59" s="10"/>
    </row>
    <row r="60" spans="2:7" x14ac:dyDescent="0.35">
      <c r="B60" s="9"/>
      <c r="C60" s="10"/>
      <c r="D60" s="9"/>
      <c r="E60" s="10"/>
      <c r="F60" s="9"/>
      <c r="G60" s="10"/>
    </row>
    <row r="61" spans="2:7" x14ac:dyDescent="0.35">
      <c r="B61" s="9"/>
      <c r="C61" s="10"/>
      <c r="D61" s="9"/>
      <c r="E61" s="10"/>
      <c r="F61" s="9"/>
      <c r="G61" s="10"/>
    </row>
    <row r="62" spans="2:7" x14ac:dyDescent="0.35">
      <c r="B62" s="9"/>
      <c r="C62" s="10"/>
      <c r="D62" s="9"/>
      <c r="E62" s="10"/>
      <c r="F62" s="9"/>
      <c r="G62" s="10"/>
    </row>
    <row r="63" spans="2:7" x14ac:dyDescent="0.35">
      <c r="B63" s="9"/>
      <c r="C63" s="10"/>
      <c r="D63" s="9"/>
      <c r="E63" s="10"/>
      <c r="F63" s="9"/>
      <c r="G63" s="10"/>
    </row>
    <row r="64" spans="2:7" x14ac:dyDescent="0.35">
      <c r="B64" s="9"/>
      <c r="C64" s="10"/>
      <c r="D64" s="9"/>
      <c r="E64" s="10"/>
      <c r="F64" s="9"/>
      <c r="G64" s="10"/>
    </row>
    <row r="65" spans="2:7" x14ac:dyDescent="0.35">
      <c r="B65" s="9"/>
      <c r="C65" s="10"/>
      <c r="D65" s="9"/>
      <c r="E65" s="10"/>
      <c r="F65" s="9"/>
      <c r="G65" s="10"/>
    </row>
  </sheetData>
  <pageMargins left="0.7" right="0.7" top="0.75" bottom="0.75" header="0.3" footer="0.3"/>
  <pageSetup paperSize="9" orientation="portrait" horizontalDpi="300" verticalDpi="300"/>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workbookViewId="0"/>
  </sheetViews>
  <sheetFormatPr defaultColWidth="11.07421875" defaultRowHeight="15.5" x14ac:dyDescent="0.35"/>
  <cols>
    <col min="1" max="1" width="43.69140625" customWidth="1"/>
  </cols>
  <sheetData>
    <row r="1" spans="1:5" ht="19" x14ac:dyDescent="0.4">
      <c r="A1" s="3" t="s">
        <v>33</v>
      </c>
    </row>
    <row r="2" spans="1:5" ht="30" customHeight="1" x14ac:dyDescent="0.35">
      <c r="A2" t="s">
        <v>95</v>
      </c>
    </row>
    <row r="3" spans="1:5" ht="62" x14ac:dyDescent="0.35">
      <c r="A3" s="8" t="s">
        <v>75</v>
      </c>
      <c r="B3" s="7" t="s">
        <v>122</v>
      </c>
      <c r="C3" s="7" t="s">
        <v>123</v>
      </c>
      <c r="D3" s="7" t="s">
        <v>124</v>
      </c>
      <c r="E3" s="7" t="s">
        <v>125</v>
      </c>
    </row>
    <row r="4" spans="1:5" x14ac:dyDescent="0.35">
      <c r="A4" t="s">
        <v>82</v>
      </c>
      <c r="B4" s="9">
        <v>8949</v>
      </c>
      <c r="C4" s="10">
        <v>39.200000000000003</v>
      </c>
      <c r="D4" s="9">
        <v>505</v>
      </c>
      <c r="E4" s="10">
        <v>38.799999999999997</v>
      </c>
    </row>
    <row r="5" spans="1:5" x14ac:dyDescent="0.35">
      <c r="A5" t="s">
        <v>83</v>
      </c>
      <c r="B5" s="9">
        <v>11695</v>
      </c>
      <c r="C5" s="10">
        <v>51.2</v>
      </c>
      <c r="D5" s="9">
        <v>673</v>
      </c>
      <c r="E5" s="10">
        <v>51.7</v>
      </c>
    </row>
    <row r="6" spans="1:5" x14ac:dyDescent="0.35">
      <c r="A6" t="s">
        <v>84</v>
      </c>
      <c r="B6" s="9">
        <v>12356</v>
      </c>
      <c r="C6" s="10">
        <v>54.1</v>
      </c>
      <c r="D6" s="9">
        <v>703</v>
      </c>
      <c r="E6" s="10">
        <v>54</v>
      </c>
    </row>
    <row r="7" spans="1:5" x14ac:dyDescent="0.35">
      <c r="A7" t="s">
        <v>85</v>
      </c>
      <c r="B7" s="9">
        <v>20074</v>
      </c>
      <c r="C7" s="10">
        <v>87.9</v>
      </c>
      <c r="D7" s="9">
        <v>1104</v>
      </c>
      <c r="E7" s="10">
        <v>84.9</v>
      </c>
    </row>
    <row r="8" spans="1:5" x14ac:dyDescent="0.35">
      <c r="A8" t="s">
        <v>86</v>
      </c>
      <c r="B8" s="9">
        <v>16509</v>
      </c>
      <c r="C8" s="10">
        <v>72.3</v>
      </c>
      <c r="D8" s="9">
        <v>856</v>
      </c>
      <c r="E8" s="10">
        <v>65.8</v>
      </c>
    </row>
    <row r="9" spans="1:5" x14ac:dyDescent="0.35">
      <c r="A9" t="s">
        <v>87</v>
      </c>
      <c r="B9" s="9">
        <v>21971</v>
      </c>
      <c r="C9" s="10">
        <v>96.2</v>
      </c>
      <c r="D9" s="9">
        <v>1208</v>
      </c>
      <c r="E9" s="10">
        <v>92.9</v>
      </c>
    </row>
    <row r="10" spans="1:5" x14ac:dyDescent="0.35">
      <c r="A10" t="s">
        <v>88</v>
      </c>
      <c r="B10" s="9">
        <v>289</v>
      </c>
      <c r="C10" s="10">
        <v>1.3</v>
      </c>
      <c r="D10" s="9">
        <v>25</v>
      </c>
      <c r="E10" s="10">
        <v>1.9</v>
      </c>
    </row>
    <row r="11" spans="1:5" x14ac:dyDescent="0.35">
      <c r="A11" t="s">
        <v>89</v>
      </c>
      <c r="B11" s="9">
        <v>268</v>
      </c>
      <c r="C11" s="10">
        <v>1.2</v>
      </c>
      <c r="D11" s="9">
        <v>22</v>
      </c>
      <c r="E11" s="10">
        <v>1.7</v>
      </c>
    </row>
    <row r="12" spans="1:5" x14ac:dyDescent="0.35">
      <c r="A12" t="s">
        <v>94</v>
      </c>
      <c r="B12" s="9">
        <v>22844</v>
      </c>
      <c r="C12" s="10">
        <v>100</v>
      </c>
      <c r="D12" s="9">
        <v>1301</v>
      </c>
      <c r="E12" s="10">
        <v>100</v>
      </c>
    </row>
    <row r="13" spans="1:5" x14ac:dyDescent="0.35">
      <c r="B13" s="9"/>
      <c r="C13" s="10"/>
      <c r="D13" s="9"/>
      <c r="E13" s="10"/>
    </row>
    <row r="14" spans="1:5" x14ac:dyDescent="0.35">
      <c r="B14" s="9"/>
      <c r="C14" s="10"/>
      <c r="D14" s="9"/>
      <c r="E14" s="10"/>
    </row>
    <row r="15" spans="1:5" x14ac:dyDescent="0.35">
      <c r="B15" s="9"/>
      <c r="C15" s="10"/>
      <c r="D15" s="9"/>
      <c r="E15" s="10"/>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1"/>
  <sheetViews>
    <sheetView workbookViewId="0"/>
  </sheetViews>
  <sheetFormatPr defaultColWidth="11.07421875" defaultRowHeight="15.5" x14ac:dyDescent="0.35"/>
  <cols>
    <col min="1" max="1" width="43.69140625" customWidth="1"/>
  </cols>
  <sheetData>
    <row r="1" spans="1:7" ht="19" x14ac:dyDescent="0.4">
      <c r="A1" s="3" t="s">
        <v>35</v>
      </c>
    </row>
    <row r="2" spans="1:7" x14ac:dyDescent="0.35">
      <c r="A2" t="s">
        <v>126</v>
      </c>
    </row>
    <row r="3" spans="1:7" ht="30" customHeight="1" x14ac:dyDescent="0.35">
      <c r="A3" s="2" t="s">
        <v>127</v>
      </c>
    </row>
    <row r="4" spans="1:7" ht="31" x14ac:dyDescent="0.35">
      <c r="A4" s="8" t="s">
        <v>75</v>
      </c>
      <c r="B4" s="7" t="s">
        <v>76</v>
      </c>
      <c r="C4" s="7" t="s">
        <v>77</v>
      </c>
      <c r="D4" s="7" t="s">
        <v>78</v>
      </c>
      <c r="E4" s="7" t="s">
        <v>79</v>
      </c>
      <c r="F4" s="7" t="s">
        <v>80</v>
      </c>
      <c r="G4" s="7" t="s">
        <v>81</v>
      </c>
    </row>
    <row r="5" spans="1:7" x14ac:dyDescent="0.35">
      <c r="A5" t="s">
        <v>82</v>
      </c>
      <c r="B5" s="9">
        <v>373</v>
      </c>
      <c r="C5" s="10">
        <v>14.8</v>
      </c>
      <c r="D5" s="9">
        <v>563</v>
      </c>
      <c r="E5" s="10">
        <v>22.9</v>
      </c>
      <c r="F5" s="9">
        <v>936</v>
      </c>
      <c r="G5" s="10">
        <v>18.8</v>
      </c>
    </row>
    <row r="6" spans="1:7" x14ac:dyDescent="0.35">
      <c r="A6" t="s">
        <v>83</v>
      </c>
      <c r="B6" s="9">
        <v>550</v>
      </c>
      <c r="C6" s="10">
        <v>21.8</v>
      </c>
      <c r="D6" s="9">
        <v>827</v>
      </c>
      <c r="E6" s="10">
        <v>33.700000000000003</v>
      </c>
      <c r="F6" s="9">
        <v>1377</v>
      </c>
      <c r="G6" s="10">
        <v>27.7</v>
      </c>
    </row>
    <row r="7" spans="1:7" x14ac:dyDescent="0.35">
      <c r="A7" t="s">
        <v>84</v>
      </c>
      <c r="B7" s="9">
        <v>621</v>
      </c>
      <c r="C7" s="10">
        <v>24.7</v>
      </c>
      <c r="D7" s="9">
        <v>928</v>
      </c>
      <c r="E7" s="10">
        <v>37.799999999999997</v>
      </c>
      <c r="F7" s="9">
        <v>1549</v>
      </c>
      <c r="G7" s="10">
        <v>31.1</v>
      </c>
    </row>
    <row r="8" spans="1:7" x14ac:dyDescent="0.35">
      <c r="A8" t="s">
        <v>85</v>
      </c>
      <c r="B8" s="9">
        <v>1848</v>
      </c>
      <c r="C8" s="10">
        <v>73.400000000000006</v>
      </c>
      <c r="D8" s="9">
        <v>1929</v>
      </c>
      <c r="E8" s="10">
        <v>78.599999999999994</v>
      </c>
      <c r="F8" s="9">
        <v>3777</v>
      </c>
      <c r="G8" s="10">
        <v>76</v>
      </c>
    </row>
    <row r="9" spans="1:7" x14ac:dyDescent="0.35">
      <c r="A9" t="s">
        <v>86</v>
      </c>
      <c r="B9" s="9">
        <v>1113</v>
      </c>
      <c r="C9" s="10">
        <v>44.2</v>
      </c>
      <c r="D9" s="9">
        <v>1310</v>
      </c>
      <c r="E9" s="10">
        <v>53.4</v>
      </c>
      <c r="F9" s="9">
        <v>2423</v>
      </c>
      <c r="G9" s="10">
        <v>48.7</v>
      </c>
    </row>
    <row r="10" spans="1:7" x14ac:dyDescent="0.35">
      <c r="A10" t="s">
        <v>87</v>
      </c>
      <c r="B10" s="9">
        <v>2274</v>
      </c>
      <c r="C10" s="10">
        <v>90.3</v>
      </c>
      <c r="D10" s="9">
        <v>2268</v>
      </c>
      <c r="E10" s="10">
        <v>92.4</v>
      </c>
      <c r="F10" s="9">
        <v>4542</v>
      </c>
      <c r="G10" s="10">
        <v>91.3</v>
      </c>
    </row>
    <row r="11" spans="1:7" x14ac:dyDescent="0.35">
      <c r="A11" t="s">
        <v>88</v>
      </c>
      <c r="B11" s="9">
        <v>78</v>
      </c>
      <c r="C11" s="10">
        <v>3.1</v>
      </c>
      <c r="D11" s="9">
        <v>56</v>
      </c>
      <c r="E11" s="10">
        <v>2.2999999999999998</v>
      </c>
      <c r="F11" s="9">
        <v>134</v>
      </c>
      <c r="G11" s="10">
        <v>2.7</v>
      </c>
    </row>
    <row r="12" spans="1:7" x14ac:dyDescent="0.35">
      <c r="A12" t="s">
        <v>89</v>
      </c>
      <c r="B12" s="9">
        <v>69</v>
      </c>
      <c r="C12" s="10">
        <v>2.7</v>
      </c>
      <c r="D12" s="9">
        <v>54</v>
      </c>
      <c r="E12" s="10">
        <v>2.2000000000000002</v>
      </c>
      <c r="F12" s="9">
        <v>123</v>
      </c>
      <c r="G12" s="10">
        <v>2.5</v>
      </c>
    </row>
    <row r="13" spans="1:7" x14ac:dyDescent="0.35">
      <c r="A13" t="s">
        <v>128</v>
      </c>
      <c r="B13" s="9">
        <v>2519</v>
      </c>
      <c r="C13" s="10">
        <v>100</v>
      </c>
      <c r="D13" s="9">
        <v>2454</v>
      </c>
      <c r="E13" s="10">
        <v>100</v>
      </c>
      <c r="F13" s="9">
        <v>4973</v>
      </c>
      <c r="G13" s="10">
        <v>100</v>
      </c>
    </row>
    <row r="14" spans="1:7" x14ac:dyDescent="0.35">
      <c r="B14" s="9"/>
      <c r="C14" s="10"/>
      <c r="D14" s="9"/>
      <c r="E14" s="10"/>
      <c r="F14" s="9"/>
      <c r="G14" s="10"/>
    </row>
    <row r="15" spans="1:7" ht="30" customHeight="1" x14ac:dyDescent="0.35">
      <c r="A15" s="2" t="s">
        <v>129</v>
      </c>
      <c r="B15" s="9"/>
      <c r="C15" s="10"/>
      <c r="D15" s="9"/>
      <c r="E15" s="10"/>
      <c r="F15" s="9"/>
      <c r="G15" s="10"/>
    </row>
    <row r="16" spans="1:7" ht="31" x14ac:dyDescent="0.35">
      <c r="A16" s="8" t="s">
        <v>75</v>
      </c>
      <c r="B16" s="7" t="s">
        <v>76</v>
      </c>
      <c r="C16" s="7" t="s">
        <v>77</v>
      </c>
      <c r="D16" s="7" t="s">
        <v>78</v>
      </c>
      <c r="E16" s="7" t="s">
        <v>79</v>
      </c>
      <c r="F16" s="7" t="s">
        <v>80</v>
      </c>
      <c r="G16" s="7" t="s">
        <v>81</v>
      </c>
    </row>
    <row r="17" spans="1:7" x14ac:dyDescent="0.35">
      <c r="A17" t="s">
        <v>82</v>
      </c>
      <c r="B17" s="9">
        <v>3765</v>
      </c>
      <c r="C17" s="10">
        <v>38.200000000000003</v>
      </c>
      <c r="D17" s="9">
        <v>4753</v>
      </c>
      <c r="E17" s="10">
        <v>51</v>
      </c>
      <c r="F17" s="9">
        <v>8518</v>
      </c>
      <c r="G17" s="10">
        <v>44.4</v>
      </c>
    </row>
    <row r="18" spans="1:7" x14ac:dyDescent="0.35">
      <c r="A18" t="s">
        <v>83</v>
      </c>
      <c r="B18" s="9">
        <v>4973</v>
      </c>
      <c r="C18" s="10">
        <v>50.5</v>
      </c>
      <c r="D18" s="9">
        <v>6018</v>
      </c>
      <c r="E18" s="10">
        <v>64.599999999999994</v>
      </c>
      <c r="F18" s="9">
        <v>10991</v>
      </c>
      <c r="G18" s="10">
        <v>57.3</v>
      </c>
    </row>
    <row r="19" spans="1:7" x14ac:dyDescent="0.35">
      <c r="A19" t="s">
        <v>84</v>
      </c>
      <c r="B19" s="9">
        <v>5237</v>
      </c>
      <c r="C19" s="10">
        <v>53.1</v>
      </c>
      <c r="D19" s="9">
        <v>6273</v>
      </c>
      <c r="E19" s="10">
        <v>67.3</v>
      </c>
      <c r="F19" s="9">
        <v>11510</v>
      </c>
      <c r="G19" s="10">
        <v>60</v>
      </c>
    </row>
    <row r="20" spans="1:7" x14ac:dyDescent="0.35">
      <c r="A20" t="s">
        <v>85</v>
      </c>
      <c r="B20" s="9">
        <v>8849</v>
      </c>
      <c r="C20" s="10">
        <v>89.8</v>
      </c>
      <c r="D20" s="9">
        <v>8552</v>
      </c>
      <c r="E20" s="10">
        <v>91.8</v>
      </c>
      <c r="F20" s="9">
        <v>17401</v>
      </c>
      <c r="G20" s="10">
        <v>90.8</v>
      </c>
    </row>
    <row r="21" spans="1:7" x14ac:dyDescent="0.35">
      <c r="A21" t="s">
        <v>86</v>
      </c>
      <c r="B21" s="9">
        <v>7420</v>
      </c>
      <c r="C21" s="10">
        <v>75.3</v>
      </c>
      <c r="D21" s="9">
        <v>7522</v>
      </c>
      <c r="E21" s="10">
        <v>80.7</v>
      </c>
      <c r="F21" s="9">
        <v>14942</v>
      </c>
      <c r="G21" s="10">
        <v>77.900000000000006</v>
      </c>
    </row>
    <row r="22" spans="1:7" x14ac:dyDescent="0.35">
      <c r="A22" t="s">
        <v>87</v>
      </c>
      <c r="B22" s="9">
        <v>9571</v>
      </c>
      <c r="C22" s="10">
        <v>97.1</v>
      </c>
      <c r="D22" s="9">
        <v>9066</v>
      </c>
      <c r="E22" s="10">
        <v>97.3</v>
      </c>
      <c r="F22" s="9">
        <v>18637</v>
      </c>
      <c r="G22" s="10">
        <v>97.2</v>
      </c>
    </row>
    <row r="23" spans="1:7" x14ac:dyDescent="0.35">
      <c r="A23" t="s">
        <v>88</v>
      </c>
      <c r="B23" s="9">
        <v>76</v>
      </c>
      <c r="C23" s="10">
        <v>0.8</v>
      </c>
      <c r="D23" s="9">
        <v>104</v>
      </c>
      <c r="E23" s="10">
        <v>1.1000000000000001</v>
      </c>
      <c r="F23" s="9">
        <v>180</v>
      </c>
      <c r="G23" s="10">
        <v>0.9</v>
      </c>
    </row>
    <row r="24" spans="1:7" x14ac:dyDescent="0.35">
      <c r="A24" t="s">
        <v>89</v>
      </c>
      <c r="B24" s="9">
        <v>65</v>
      </c>
      <c r="C24" s="10">
        <v>0.7</v>
      </c>
      <c r="D24" s="9">
        <v>102</v>
      </c>
      <c r="E24" s="10">
        <v>1.1000000000000001</v>
      </c>
      <c r="F24" s="9">
        <v>167</v>
      </c>
      <c r="G24" s="10">
        <v>0.9</v>
      </c>
    </row>
    <row r="25" spans="1:7" x14ac:dyDescent="0.35">
      <c r="A25" t="s">
        <v>130</v>
      </c>
      <c r="B25" s="9">
        <v>9854</v>
      </c>
      <c r="C25" s="10">
        <v>100</v>
      </c>
      <c r="D25" s="9">
        <v>9318</v>
      </c>
      <c r="E25" s="10">
        <v>100</v>
      </c>
      <c r="F25" s="9">
        <v>19172</v>
      </c>
      <c r="G25" s="10">
        <v>100</v>
      </c>
    </row>
    <row r="26" spans="1:7" x14ac:dyDescent="0.35">
      <c r="B26" s="9"/>
      <c r="C26" s="10"/>
      <c r="D26" s="9"/>
      <c r="E26" s="10"/>
      <c r="F26" s="9"/>
      <c r="G26" s="10"/>
    </row>
    <row r="27" spans="1:7" ht="30" customHeight="1" x14ac:dyDescent="0.35">
      <c r="B27" s="9"/>
      <c r="C27" s="10"/>
      <c r="D27" s="9"/>
      <c r="E27" s="10"/>
      <c r="F27" s="9"/>
      <c r="G27" s="10"/>
    </row>
    <row r="28" spans="1:7" x14ac:dyDescent="0.35">
      <c r="B28" s="9"/>
      <c r="C28" s="10"/>
      <c r="D28" s="9"/>
      <c r="E28" s="10"/>
      <c r="F28" s="9"/>
      <c r="G28" s="10"/>
    </row>
    <row r="29" spans="1:7" x14ac:dyDescent="0.35">
      <c r="B29" s="9"/>
      <c r="C29" s="10"/>
      <c r="D29" s="9"/>
      <c r="E29" s="10"/>
      <c r="F29" s="9"/>
      <c r="G29" s="10"/>
    </row>
    <row r="30" spans="1:7" x14ac:dyDescent="0.35">
      <c r="B30" s="9"/>
      <c r="C30" s="10"/>
      <c r="D30" s="9"/>
      <c r="E30" s="10"/>
      <c r="F30" s="9"/>
      <c r="G30" s="10"/>
    </row>
    <row r="31" spans="1:7" x14ac:dyDescent="0.35">
      <c r="B31" s="9"/>
      <c r="C31" s="10"/>
      <c r="D31" s="9"/>
      <c r="E31" s="10"/>
      <c r="F31" s="9"/>
      <c r="G31" s="10"/>
    </row>
    <row r="32" spans="1:7" x14ac:dyDescent="0.35">
      <c r="B32" s="9"/>
      <c r="C32" s="10"/>
      <c r="D32" s="9"/>
      <c r="E32" s="10"/>
      <c r="F32" s="9"/>
      <c r="G32" s="10"/>
    </row>
    <row r="33" spans="2:7" x14ac:dyDescent="0.35">
      <c r="B33" s="9"/>
      <c r="C33" s="10"/>
      <c r="D33" s="9"/>
      <c r="E33" s="10"/>
      <c r="F33" s="9"/>
      <c r="G33" s="10"/>
    </row>
    <row r="34" spans="2:7" x14ac:dyDescent="0.35">
      <c r="B34" s="9"/>
      <c r="C34" s="10"/>
      <c r="D34" s="9"/>
      <c r="E34" s="10"/>
      <c r="F34" s="9"/>
      <c r="G34" s="10"/>
    </row>
    <row r="35" spans="2:7" x14ac:dyDescent="0.35">
      <c r="B35" s="9"/>
      <c r="C35" s="10"/>
      <c r="D35" s="9"/>
      <c r="E35" s="10"/>
      <c r="F35" s="9"/>
      <c r="G35" s="10"/>
    </row>
    <row r="36" spans="2:7" x14ac:dyDescent="0.35">
      <c r="B36" s="9"/>
      <c r="C36" s="10"/>
      <c r="D36" s="9"/>
      <c r="E36" s="10"/>
      <c r="F36" s="9"/>
      <c r="G36" s="10"/>
    </row>
    <row r="37" spans="2:7" x14ac:dyDescent="0.35">
      <c r="B37" s="9"/>
      <c r="C37" s="10"/>
      <c r="D37" s="9"/>
      <c r="E37" s="10"/>
      <c r="F37" s="9"/>
      <c r="G37" s="10"/>
    </row>
    <row r="38" spans="2:7" x14ac:dyDescent="0.35">
      <c r="B38" s="9"/>
      <c r="C38" s="10"/>
      <c r="D38" s="9"/>
      <c r="E38" s="10"/>
      <c r="F38" s="9"/>
      <c r="G38" s="10"/>
    </row>
    <row r="39" spans="2:7" x14ac:dyDescent="0.35">
      <c r="B39" s="9"/>
      <c r="C39" s="10"/>
      <c r="D39" s="9"/>
      <c r="E39" s="10"/>
      <c r="F39" s="9"/>
      <c r="G39" s="10"/>
    </row>
    <row r="40" spans="2:7" x14ac:dyDescent="0.35">
      <c r="B40" s="9"/>
      <c r="C40" s="10"/>
      <c r="D40" s="9"/>
      <c r="E40" s="10"/>
      <c r="F40" s="9"/>
      <c r="G40" s="10"/>
    </row>
    <row r="41" spans="2:7" x14ac:dyDescent="0.35">
      <c r="B41" s="9"/>
      <c r="C41" s="10"/>
      <c r="D41" s="9"/>
      <c r="E41" s="10"/>
      <c r="F41" s="9"/>
      <c r="G41" s="10"/>
    </row>
  </sheetData>
  <pageMargins left="0.7" right="0.7" top="0.75" bottom="0.75" header="0.3" footer="0.3"/>
  <pageSetup paperSize="9" orientation="portrait" horizontalDpi="300" verticalDpi="300"/>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
  <sheetViews>
    <sheetView workbookViewId="0"/>
  </sheetViews>
  <sheetFormatPr defaultColWidth="11.07421875" defaultRowHeight="15.5" x14ac:dyDescent="0.35"/>
  <cols>
    <col min="1" max="1" width="50.69140625" customWidth="1"/>
    <col min="2" max="8" width="15.69140625" customWidth="1"/>
  </cols>
  <sheetData>
    <row r="1" spans="1:9" ht="19" x14ac:dyDescent="0.4">
      <c r="A1" s="3" t="s">
        <v>37</v>
      </c>
    </row>
    <row r="2" spans="1:9" ht="30" customHeight="1" x14ac:dyDescent="0.35">
      <c r="A2" t="s">
        <v>95</v>
      </c>
    </row>
    <row r="3" spans="1:9" ht="62" x14ac:dyDescent="0.35">
      <c r="A3" s="8" t="s">
        <v>131</v>
      </c>
      <c r="B3" s="7" t="s">
        <v>132</v>
      </c>
      <c r="C3" s="7" t="s">
        <v>133</v>
      </c>
      <c r="D3" s="7" t="s">
        <v>134</v>
      </c>
      <c r="E3" s="7" t="s">
        <v>135</v>
      </c>
      <c r="F3" s="7" t="s">
        <v>136</v>
      </c>
      <c r="G3" s="7" t="s">
        <v>137</v>
      </c>
      <c r="H3" s="7" t="s">
        <v>138</v>
      </c>
    </row>
    <row r="4" spans="1:9" x14ac:dyDescent="0.35">
      <c r="A4" t="s">
        <v>139</v>
      </c>
      <c r="B4" s="9">
        <v>1073</v>
      </c>
      <c r="C4" s="10">
        <v>54.6</v>
      </c>
      <c r="D4" s="9">
        <v>1755</v>
      </c>
      <c r="E4" s="10">
        <v>89.3</v>
      </c>
      <c r="F4" s="9">
        <v>1440</v>
      </c>
      <c r="G4" s="10">
        <v>73.2</v>
      </c>
      <c r="H4" s="9">
        <v>1966</v>
      </c>
      <c r="I4" s="10"/>
    </row>
    <row r="5" spans="1:9" x14ac:dyDescent="0.35">
      <c r="A5" t="s">
        <v>140</v>
      </c>
      <c r="B5" s="9">
        <v>1108</v>
      </c>
      <c r="C5" s="10">
        <v>57.4</v>
      </c>
      <c r="D5" s="9">
        <v>1695</v>
      </c>
      <c r="E5" s="10">
        <v>87.9</v>
      </c>
      <c r="F5" s="9">
        <v>1438</v>
      </c>
      <c r="G5" s="10">
        <v>74.5</v>
      </c>
      <c r="H5" s="9">
        <v>1929</v>
      </c>
      <c r="I5" s="10"/>
    </row>
    <row r="6" spans="1:9" x14ac:dyDescent="0.35">
      <c r="A6" t="s">
        <v>141</v>
      </c>
      <c r="B6" s="9">
        <v>1386</v>
      </c>
      <c r="C6" s="10">
        <v>47.1</v>
      </c>
      <c r="D6" s="9">
        <v>2553</v>
      </c>
      <c r="E6" s="10">
        <v>86.7</v>
      </c>
      <c r="F6" s="9">
        <v>2031</v>
      </c>
      <c r="G6" s="10">
        <v>69</v>
      </c>
      <c r="H6" s="9">
        <v>2944</v>
      </c>
      <c r="I6" s="10"/>
    </row>
    <row r="7" spans="1:9" x14ac:dyDescent="0.35">
      <c r="A7" t="s">
        <v>142</v>
      </c>
      <c r="B7" s="9">
        <v>2045</v>
      </c>
      <c r="C7" s="10">
        <v>54.7</v>
      </c>
      <c r="D7" s="9">
        <v>3171</v>
      </c>
      <c r="E7" s="10">
        <v>84.8</v>
      </c>
      <c r="F7" s="9">
        <v>2484</v>
      </c>
      <c r="G7" s="10">
        <v>66.400000000000006</v>
      </c>
      <c r="H7" s="9">
        <v>3741</v>
      </c>
      <c r="I7" s="10"/>
    </row>
    <row r="8" spans="1:9" x14ac:dyDescent="0.35">
      <c r="A8" t="s">
        <v>143</v>
      </c>
      <c r="B8" s="9">
        <v>895</v>
      </c>
      <c r="C8" s="10">
        <v>50.1</v>
      </c>
      <c r="D8" s="9">
        <v>1589</v>
      </c>
      <c r="E8" s="10">
        <v>89</v>
      </c>
      <c r="F8" s="9">
        <v>1263</v>
      </c>
      <c r="G8" s="10">
        <v>70.8</v>
      </c>
      <c r="H8" s="9">
        <v>1785</v>
      </c>
      <c r="I8" s="10"/>
    </row>
    <row r="9" spans="1:9" x14ac:dyDescent="0.35">
      <c r="A9" t="s">
        <v>144</v>
      </c>
      <c r="B9" s="9">
        <v>1080</v>
      </c>
      <c r="C9" s="10">
        <v>52</v>
      </c>
      <c r="D9" s="9">
        <v>1825</v>
      </c>
      <c r="E9" s="10">
        <v>87.8</v>
      </c>
      <c r="F9" s="9">
        <v>1448</v>
      </c>
      <c r="G9" s="10">
        <v>69.7</v>
      </c>
      <c r="H9" s="9">
        <v>2078</v>
      </c>
      <c r="I9" s="10"/>
    </row>
    <row r="10" spans="1:9" x14ac:dyDescent="0.35">
      <c r="A10" t="s">
        <v>145</v>
      </c>
      <c r="B10" s="9">
        <v>884</v>
      </c>
      <c r="C10" s="10">
        <v>56.9</v>
      </c>
      <c r="D10" s="9">
        <v>1402</v>
      </c>
      <c r="E10" s="10">
        <v>90.3</v>
      </c>
      <c r="F10" s="9">
        <v>1211</v>
      </c>
      <c r="G10" s="10">
        <v>78</v>
      </c>
      <c r="H10" s="9">
        <v>1553</v>
      </c>
      <c r="I10" s="10"/>
    </row>
    <row r="11" spans="1:9" x14ac:dyDescent="0.35">
      <c r="A11" t="s">
        <v>146</v>
      </c>
      <c r="B11" s="9">
        <v>1090</v>
      </c>
      <c r="C11" s="10">
        <v>60.7</v>
      </c>
      <c r="D11" s="9">
        <v>1626</v>
      </c>
      <c r="E11" s="10">
        <v>90.5</v>
      </c>
      <c r="F11" s="9">
        <v>1421</v>
      </c>
      <c r="G11" s="10">
        <v>79.099999999999994</v>
      </c>
      <c r="H11" s="9">
        <v>1796</v>
      </c>
      <c r="I11" s="10"/>
    </row>
    <row r="12" spans="1:9" x14ac:dyDescent="0.35">
      <c r="A12" t="s">
        <v>147</v>
      </c>
      <c r="B12" s="9">
        <v>858</v>
      </c>
      <c r="C12" s="10">
        <v>52</v>
      </c>
      <c r="D12" s="9">
        <v>1408</v>
      </c>
      <c r="E12" s="10">
        <v>85.4</v>
      </c>
      <c r="F12" s="9">
        <v>1157</v>
      </c>
      <c r="G12" s="10">
        <v>70.2</v>
      </c>
      <c r="H12" s="9">
        <v>1649</v>
      </c>
      <c r="I12" s="10"/>
    </row>
    <row r="13" spans="1:9" x14ac:dyDescent="0.35">
      <c r="A13" t="s">
        <v>148</v>
      </c>
      <c r="B13" s="9">
        <v>1199</v>
      </c>
      <c r="C13" s="10">
        <v>57.1</v>
      </c>
      <c r="D13" s="9">
        <v>1870</v>
      </c>
      <c r="E13" s="10">
        <v>89.1</v>
      </c>
      <c r="F13" s="9">
        <v>1567</v>
      </c>
      <c r="G13" s="10">
        <v>74.7</v>
      </c>
      <c r="H13" s="9">
        <v>2098</v>
      </c>
      <c r="I13" s="10"/>
    </row>
    <row r="14" spans="1:9" x14ac:dyDescent="0.35">
      <c r="A14" t="s">
        <v>149</v>
      </c>
      <c r="B14" s="9">
        <v>1380</v>
      </c>
      <c r="C14" s="10">
        <v>55.2</v>
      </c>
      <c r="D14" s="9">
        <v>2183</v>
      </c>
      <c r="E14" s="10">
        <v>87.4</v>
      </c>
      <c r="F14" s="9">
        <v>1831</v>
      </c>
      <c r="G14" s="10">
        <v>73.3</v>
      </c>
      <c r="H14" s="9">
        <v>2498</v>
      </c>
      <c r="I14" s="10"/>
    </row>
    <row r="15" spans="1:9" x14ac:dyDescent="0.35">
      <c r="A15" t="s">
        <v>150</v>
      </c>
      <c r="B15" s="9">
        <v>61</v>
      </c>
      <c r="C15" s="10">
        <v>56.5</v>
      </c>
      <c r="D15" s="9">
        <v>101</v>
      </c>
      <c r="E15" s="10">
        <v>93.5</v>
      </c>
      <c r="F15" s="9">
        <v>74</v>
      </c>
      <c r="G15" s="10">
        <v>68.5</v>
      </c>
      <c r="H15" s="9">
        <v>108</v>
      </c>
      <c r="I15" s="10"/>
    </row>
    <row r="16" spans="1:9" x14ac:dyDescent="0.35">
      <c r="A16" t="s">
        <v>94</v>
      </c>
      <c r="B16" s="9">
        <v>13059</v>
      </c>
      <c r="C16" s="10">
        <v>54.1</v>
      </c>
      <c r="D16" s="9">
        <v>21178</v>
      </c>
      <c r="E16" s="10">
        <v>87.7</v>
      </c>
      <c r="F16" s="9">
        <v>17365</v>
      </c>
      <c r="G16" s="10">
        <v>71.900000000000006</v>
      </c>
      <c r="H16" s="9">
        <v>24145</v>
      </c>
      <c r="I16" s="10"/>
    </row>
    <row r="17" spans="2:9" x14ac:dyDescent="0.35">
      <c r="B17" s="9"/>
      <c r="C17" s="10"/>
      <c r="D17" s="9"/>
      <c r="E17" s="10"/>
      <c r="F17" s="9"/>
      <c r="G17" s="10"/>
      <c r="H17" s="9"/>
      <c r="I17" s="10"/>
    </row>
    <row r="18" spans="2:9" x14ac:dyDescent="0.35">
      <c r="B18" s="9"/>
      <c r="C18" s="10"/>
      <c r="D18" s="9"/>
      <c r="E18" s="10"/>
      <c r="F18" s="9"/>
      <c r="G18" s="10"/>
      <c r="H18" s="9"/>
      <c r="I18" s="10"/>
    </row>
    <row r="19" spans="2:9" x14ac:dyDescent="0.35">
      <c r="B19" s="9"/>
      <c r="C19" s="10"/>
      <c r="D19" s="9"/>
      <c r="E19" s="10"/>
      <c r="F19" s="9"/>
      <c r="G19" s="10"/>
      <c r="H19" s="9"/>
      <c r="I19" s="10"/>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0"/>
  <sheetViews>
    <sheetView workbookViewId="0"/>
  </sheetViews>
  <sheetFormatPr defaultColWidth="11.07421875" defaultRowHeight="15.5" x14ac:dyDescent="0.35"/>
  <cols>
    <col min="1" max="1" width="23.69140625" customWidth="1"/>
    <col min="2" max="10" width="20.69140625" customWidth="1"/>
  </cols>
  <sheetData>
    <row r="1" spans="1:10" ht="19" x14ac:dyDescent="0.4">
      <c r="A1" s="3" t="s">
        <v>151</v>
      </c>
    </row>
    <row r="2" spans="1:10" x14ac:dyDescent="0.35">
      <c r="A2" t="s">
        <v>73</v>
      </c>
    </row>
    <row r="3" spans="1:10" ht="30" customHeight="1" x14ac:dyDescent="0.35">
      <c r="A3" s="2" t="s">
        <v>39</v>
      </c>
    </row>
    <row r="4" spans="1:10" ht="31" x14ac:dyDescent="0.35">
      <c r="A4" s="8" t="s">
        <v>152</v>
      </c>
      <c r="B4" s="7" t="s">
        <v>153</v>
      </c>
      <c r="C4" s="7" t="s">
        <v>154</v>
      </c>
      <c r="D4" s="7" t="s">
        <v>155</v>
      </c>
      <c r="E4" s="7" t="s">
        <v>156</v>
      </c>
      <c r="F4" s="7" t="s">
        <v>157</v>
      </c>
      <c r="G4" s="7" t="s">
        <v>158</v>
      </c>
      <c r="H4" s="7" t="s">
        <v>159</v>
      </c>
      <c r="I4" s="7" t="s">
        <v>109</v>
      </c>
      <c r="J4" s="7" t="s">
        <v>160</v>
      </c>
    </row>
    <row r="5" spans="1:10" x14ac:dyDescent="0.35">
      <c r="A5" t="s">
        <v>161</v>
      </c>
      <c r="B5" s="9">
        <v>2529</v>
      </c>
      <c r="C5" s="9">
        <v>3395</v>
      </c>
      <c r="D5" s="10">
        <v>74.5</v>
      </c>
      <c r="E5" s="9">
        <v>2733</v>
      </c>
      <c r="F5" s="9">
        <v>3380</v>
      </c>
      <c r="G5" s="10">
        <v>80.900000000000006</v>
      </c>
      <c r="H5" s="9">
        <v>5262</v>
      </c>
      <c r="I5" s="9">
        <v>6775</v>
      </c>
      <c r="J5" s="10">
        <v>77.7</v>
      </c>
    </row>
    <row r="6" spans="1:10" x14ac:dyDescent="0.35">
      <c r="A6" t="s">
        <v>162</v>
      </c>
      <c r="B6" s="9">
        <v>3714</v>
      </c>
      <c r="C6" s="9">
        <v>4840</v>
      </c>
      <c r="D6" s="10">
        <v>76.7</v>
      </c>
      <c r="E6" s="9">
        <v>3722</v>
      </c>
      <c r="F6" s="9">
        <v>4536</v>
      </c>
      <c r="G6" s="10">
        <v>82.1</v>
      </c>
      <c r="H6" s="9">
        <v>7436</v>
      </c>
      <c r="I6" s="9">
        <v>9376</v>
      </c>
      <c r="J6" s="10">
        <v>79.3</v>
      </c>
    </row>
    <row r="7" spans="1:10" x14ac:dyDescent="0.35">
      <c r="A7" t="s">
        <v>163</v>
      </c>
      <c r="B7" s="9">
        <v>1177</v>
      </c>
      <c r="C7" s="9">
        <v>1619</v>
      </c>
      <c r="D7" s="10">
        <v>72.7</v>
      </c>
      <c r="E7" s="9">
        <v>1067</v>
      </c>
      <c r="F7" s="9">
        <v>1402</v>
      </c>
      <c r="G7" s="10">
        <v>76.099999999999994</v>
      </c>
      <c r="H7" s="9">
        <v>2244</v>
      </c>
      <c r="I7" s="9">
        <v>3021</v>
      </c>
      <c r="J7" s="10">
        <v>74.3</v>
      </c>
    </row>
    <row r="8" spans="1:10" x14ac:dyDescent="0.35">
      <c r="A8" t="s">
        <v>164</v>
      </c>
      <c r="B8" s="9">
        <v>7420</v>
      </c>
      <c r="C8" s="9">
        <v>9854</v>
      </c>
      <c r="D8" s="10">
        <v>75.3</v>
      </c>
      <c r="E8" s="9">
        <v>7522</v>
      </c>
      <c r="F8" s="9">
        <v>9318</v>
      </c>
      <c r="G8" s="10">
        <v>80.7</v>
      </c>
      <c r="H8" s="9">
        <v>14942</v>
      </c>
      <c r="I8" s="9">
        <v>19172</v>
      </c>
      <c r="J8" s="10">
        <v>77.900000000000006</v>
      </c>
    </row>
    <row r="9" spans="1:10" x14ac:dyDescent="0.35">
      <c r="B9" s="9"/>
      <c r="C9" s="9"/>
      <c r="D9" s="10"/>
      <c r="E9" s="9"/>
      <c r="F9" s="9"/>
      <c r="G9" s="10"/>
      <c r="H9" s="9"/>
      <c r="I9" s="9"/>
      <c r="J9" s="10"/>
    </row>
    <row r="10" spans="1:10" ht="30" customHeight="1" x14ac:dyDescent="0.35">
      <c r="A10" s="2" t="s">
        <v>40</v>
      </c>
      <c r="B10" s="9"/>
      <c r="C10" s="9"/>
      <c r="D10" s="10"/>
      <c r="E10" s="9"/>
      <c r="F10" s="9"/>
      <c r="G10" s="10"/>
      <c r="H10" s="9"/>
      <c r="I10" s="9"/>
      <c r="J10" s="10"/>
    </row>
    <row r="11" spans="1:10" ht="31" x14ac:dyDescent="0.35">
      <c r="A11" s="8" t="s">
        <v>152</v>
      </c>
      <c r="B11" s="7" t="s">
        <v>153</v>
      </c>
      <c r="C11" s="7" t="s">
        <v>154</v>
      </c>
      <c r="D11" s="7" t="s">
        <v>155</v>
      </c>
      <c r="E11" s="7" t="s">
        <v>156</v>
      </c>
      <c r="F11" s="7" t="s">
        <v>157</v>
      </c>
      <c r="G11" s="7" t="s">
        <v>158</v>
      </c>
      <c r="H11" s="7" t="s">
        <v>159</v>
      </c>
      <c r="I11" s="7" t="s">
        <v>109</v>
      </c>
      <c r="J11" s="7" t="s">
        <v>160</v>
      </c>
    </row>
    <row r="12" spans="1:10" x14ac:dyDescent="0.35">
      <c r="A12" t="s">
        <v>161</v>
      </c>
      <c r="B12" s="9">
        <v>297</v>
      </c>
      <c r="C12" s="9">
        <v>744</v>
      </c>
      <c r="D12" s="10">
        <v>39.9</v>
      </c>
      <c r="E12" s="9">
        <v>345</v>
      </c>
      <c r="F12" s="9">
        <v>716</v>
      </c>
      <c r="G12" s="10">
        <v>48.2</v>
      </c>
      <c r="H12" s="9">
        <v>642</v>
      </c>
      <c r="I12" s="9">
        <v>1460</v>
      </c>
      <c r="J12" s="10">
        <v>44</v>
      </c>
    </row>
    <row r="13" spans="1:10" x14ac:dyDescent="0.35">
      <c r="A13" t="s">
        <v>162</v>
      </c>
      <c r="B13" s="9">
        <v>619</v>
      </c>
      <c r="C13" s="9">
        <v>1320</v>
      </c>
      <c r="D13" s="10">
        <v>46.9</v>
      </c>
      <c r="E13" s="9">
        <v>772</v>
      </c>
      <c r="F13" s="9">
        <v>1358</v>
      </c>
      <c r="G13" s="10">
        <v>56.8</v>
      </c>
      <c r="H13" s="9">
        <v>1391</v>
      </c>
      <c r="I13" s="9">
        <v>2678</v>
      </c>
      <c r="J13" s="10">
        <v>51.9</v>
      </c>
    </row>
    <row r="14" spans="1:10" x14ac:dyDescent="0.35">
      <c r="A14" t="s">
        <v>163</v>
      </c>
      <c r="B14" s="9">
        <v>197</v>
      </c>
      <c r="C14" s="9">
        <v>455</v>
      </c>
      <c r="D14" s="10">
        <v>43.3</v>
      </c>
      <c r="E14" s="9">
        <v>193</v>
      </c>
      <c r="F14" s="9">
        <v>380</v>
      </c>
      <c r="G14" s="10">
        <v>50.8</v>
      </c>
      <c r="H14" s="9">
        <v>390</v>
      </c>
      <c r="I14" s="9">
        <v>835</v>
      </c>
      <c r="J14" s="10">
        <v>46.7</v>
      </c>
    </row>
    <row r="15" spans="1:10" x14ac:dyDescent="0.35">
      <c r="A15" t="s">
        <v>164</v>
      </c>
      <c r="B15" s="9">
        <v>1113</v>
      </c>
      <c r="C15" s="9">
        <v>2519</v>
      </c>
      <c r="D15" s="10">
        <v>44.2</v>
      </c>
      <c r="E15" s="9">
        <v>1310</v>
      </c>
      <c r="F15" s="9">
        <v>2454</v>
      </c>
      <c r="G15" s="10">
        <v>53.4</v>
      </c>
      <c r="H15" s="9">
        <v>2423</v>
      </c>
      <c r="I15" s="9">
        <v>4973</v>
      </c>
      <c r="J15" s="10">
        <v>48.7</v>
      </c>
    </row>
    <row r="16" spans="1:10" x14ac:dyDescent="0.35">
      <c r="B16" s="9"/>
      <c r="C16" s="9"/>
      <c r="D16" s="10"/>
      <c r="E16" s="9"/>
      <c r="F16" s="9"/>
      <c r="G16" s="10"/>
      <c r="H16" s="9"/>
      <c r="I16" s="9"/>
      <c r="J16" s="10"/>
    </row>
    <row r="17" spans="1:10" ht="30" customHeight="1" x14ac:dyDescent="0.35">
      <c r="A17" s="2" t="s">
        <v>41</v>
      </c>
      <c r="B17" s="9"/>
      <c r="C17" s="9"/>
      <c r="D17" s="10"/>
      <c r="E17" s="9"/>
      <c r="F17" s="9"/>
      <c r="G17" s="10"/>
      <c r="H17" s="9"/>
      <c r="I17" s="9"/>
      <c r="J17" s="10"/>
    </row>
    <row r="18" spans="1:10" ht="31" x14ac:dyDescent="0.35">
      <c r="A18" s="8" t="s">
        <v>152</v>
      </c>
      <c r="B18" s="7" t="s">
        <v>153</v>
      </c>
      <c r="C18" s="7" t="s">
        <v>154</v>
      </c>
      <c r="D18" s="7" t="s">
        <v>155</v>
      </c>
      <c r="E18" s="7" t="s">
        <v>156</v>
      </c>
      <c r="F18" s="7" t="s">
        <v>157</v>
      </c>
      <c r="G18" s="7" t="s">
        <v>158</v>
      </c>
      <c r="H18" s="7" t="s">
        <v>159</v>
      </c>
      <c r="I18" s="7" t="s">
        <v>109</v>
      </c>
      <c r="J18" s="7" t="s">
        <v>160</v>
      </c>
    </row>
    <row r="19" spans="1:10" x14ac:dyDescent="0.35">
      <c r="A19" t="s">
        <v>161</v>
      </c>
      <c r="B19" s="9">
        <v>2826</v>
      </c>
      <c r="C19" s="9">
        <v>4139</v>
      </c>
      <c r="D19" s="10">
        <v>68.3</v>
      </c>
      <c r="E19" s="9">
        <v>3078</v>
      </c>
      <c r="F19" s="9">
        <v>4096</v>
      </c>
      <c r="G19" s="10">
        <v>75.099999999999994</v>
      </c>
      <c r="H19" s="9">
        <v>5904</v>
      </c>
      <c r="I19" s="9">
        <v>8235</v>
      </c>
      <c r="J19" s="10">
        <v>71.7</v>
      </c>
    </row>
    <row r="20" spans="1:10" x14ac:dyDescent="0.35">
      <c r="A20" t="s">
        <v>162</v>
      </c>
      <c r="B20" s="9">
        <v>4333</v>
      </c>
      <c r="C20" s="9">
        <v>6160</v>
      </c>
      <c r="D20" s="10">
        <v>70.3</v>
      </c>
      <c r="E20" s="9">
        <v>4494</v>
      </c>
      <c r="F20" s="9">
        <v>5894</v>
      </c>
      <c r="G20" s="10">
        <v>76.2</v>
      </c>
      <c r="H20" s="9">
        <v>8827</v>
      </c>
      <c r="I20" s="9">
        <v>12054</v>
      </c>
      <c r="J20" s="10">
        <v>73.2</v>
      </c>
    </row>
    <row r="21" spans="1:10" x14ac:dyDescent="0.35">
      <c r="A21" t="s">
        <v>163</v>
      </c>
      <c r="B21" s="9">
        <v>1374</v>
      </c>
      <c r="C21" s="9">
        <v>2074</v>
      </c>
      <c r="D21" s="10">
        <v>66.2</v>
      </c>
      <c r="E21" s="9">
        <v>1260</v>
      </c>
      <c r="F21" s="9">
        <v>1782</v>
      </c>
      <c r="G21" s="10">
        <v>70.7</v>
      </c>
      <c r="H21" s="9">
        <v>2634</v>
      </c>
      <c r="I21" s="9">
        <v>3856</v>
      </c>
      <c r="J21" s="10">
        <v>68.3</v>
      </c>
    </row>
    <row r="22" spans="1:10" x14ac:dyDescent="0.35">
      <c r="A22" t="s">
        <v>164</v>
      </c>
      <c r="B22" s="9">
        <v>8533</v>
      </c>
      <c r="C22" s="9">
        <v>12373</v>
      </c>
      <c r="D22" s="10">
        <v>69</v>
      </c>
      <c r="E22" s="9">
        <v>8832</v>
      </c>
      <c r="F22" s="9">
        <v>11772</v>
      </c>
      <c r="G22" s="10">
        <v>75</v>
      </c>
      <c r="H22" s="9">
        <v>17365</v>
      </c>
      <c r="I22" s="9">
        <v>24145</v>
      </c>
      <c r="J22" s="10">
        <v>71.900000000000006</v>
      </c>
    </row>
    <row r="23" spans="1:10" x14ac:dyDescent="0.35">
      <c r="B23" s="9"/>
      <c r="C23" s="9"/>
      <c r="D23" s="10"/>
      <c r="E23" s="9"/>
      <c r="F23" s="9"/>
      <c r="G23" s="10"/>
      <c r="H23" s="9"/>
      <c r="I23" s="9"/>
      <c r="J23" s="10"/>
    </row>
    <row r="24" spans="1:10" x14ac:dyDescent="0.35">
      <c r="B24" s="9"/>
      <c r="C24" s="9"/>
      <c r="D24" s="10"/>
      <c r="E24" s="9"/>
      <c r="F24" s="9"/>
      <c r="G24" s="10"/>
      <c r="H24" s="9"/>
      <c r="I24" s="9"/>
      <c r="J24" s="10"/>
    </row>
    <row r="25" spans="1:10" x14ac:dyDescent="0.35">
      <c r="B25" s="9"/>
      <c r="C25" s="9"/>
      <c r="D25" s="10"/>
      <c r="E25" s="9"/>
      <c r="F25" s="9"/>
      <c r="G25" s="10"/>
      <c r="H25" s="9"/>
      <c r="I25" s="9"/>
      <c r="J25" s="10"/>
    </row>
    <row r="26" spans="1:10" x14ac:dyDescent="0.35">
      <c r="B26" s="9"/>
      <c r="C26" s="9"/>
      <c r="D26" s="10"/>
      <c r="E26" s="9"/>
      <c r="F26" s="9"/>
      <c r="G26" s="10"/>
      <c r="H26" s="9"/>
      <c r="I26" s="9"/>
      <c r="J26" s="10"/>
    </row>
    <row r="27" spans="1:10" x14ac:dyDescent="0.35">
      <c r="B27" s="9"/>
      <c r="C27" s="9"/>
      <c r="D27" s="10"/>
      <c r="E27" s="9"/>
      <c r="F27" s="9"/>
      <c r="G27" s="10"/>
      <c r="H27" s="9"/>
      <c r="I27" s="9"/>
      <c r="J27" s="10"/>
    </row>
    <row r="28" spans="1:10" x14ac:dyDescent="0.35">
      <c r="B28" s="9"/>
      <c r="C28" s="9"/>
      <c r="D28" s="10"/>
      <c r="E28" s="9"/>
      <c r="F28" s="9"/>
      <c r="G28" s="10"/>
      <c r="H28" s="9"/>
      <c r="I28" s="9"/>
      <c r="J28" s="10"/>
    </row>
    <row r="29" spans="1:10" x14ac:dyDescent="0.35">
      <c r="B29" s="9"/>
      <c r="C29" s="9"/>
      <c r="D29" s="10"/>
      <c r="E29" s="9"/>
      <c r="F29" s="9"/>
      <c r="G29" s="10"/>
      <c r="H29" s="9"/>
      <c r="I29" s="9"/>
      <c r="J29" s="10"/>
    </row>
    <row r="30" spans="1:10" x14ac:dyDescent="0.35">
      <c r="B30" s="9"/>
      <c r="C30" s="9"/>
      <c r="D30" s="10"/>
      <c r="E30" s="9"/>
      <c r="F30" s="9"/>
      <c r="G30" s="10"/>
      <c r="H30" s="9"/>
      <c r="I30" s="9"/>
      <c r="J30" s="10"/>
    </row>
    <row r="31" spans="1:10" x14ac:dyDescent="0.35">
      <c r="B31" s="9"/>
      <c r="C31" s="9"/>
      <c r="D31" s="10"/>
      <c r="E31" s="9"/>
      <c r="F31" s="9"/>
      <c r="G31" s="10"/>
      <c r="H31" s="9"/>
      <c r="I31" s="9"/>
      <c r="J31" s="10"/>
    </row>
    <row r="32" spans="1:10" x14ac:dyDescent="0.35">
      <c r="B32" s="9"/>
      <c r="C32" s="9"/>
      <c r="D32" s="10"/>
      <c r="E32" s="9"/>
      <c r="F32" s="9"/>
      <c r="G32" s="10"/>
      <c r="H32" s="9"/>
      <c r="I32" s="9"/>
      <c r="J32" s="10"/>
    </row>
    <row r="33" spans="2:10" x14ac:dyDescent="0.35">
      <c r="B33" s="9"/>
      <c r="C33" s="9"/>
      <c r="D33" s="10"/>
      <c r="E33" s="9"/>
      <c r="F33" s="9"/>
      <c r="G33" s="10"/>
      <c r="H33" s="9"/>
      <c r="I33" s="9"/>
      <c r="J33" s="10"/>
    </row>
    <row r="34" spans="2:10" x14ac:dyDescent="0.35">
      <c r="B34" s="9"/>
      <c r="C34" s="9"/>
      <c r="D34" s="10"/>
      <c r="E34" s="9"/>
      <c r="F34" s="9"/>
      <c r="G34" s="10"/>
      <c r="H34" s="9"/>
      <c r="I34" s="9"/>
      <c r="J34" s="10"/>
    </row>
    <row r="35" spans="2:10" x14ac:dyDescent="0.35">
      <c r="B35" s="9"/>
      <c r="C35" s="9"/>
      <c r="D35" s="10"/>
      <c r="E35" s="9"/>
      <c r="F35" s="9"/>
      <c r="G35" s="10"/>
      <c r="H35" s="9"/>
      <c r="I35" s="9"/>
      <c r="J35" s="10"/>
    </row>
    <row r="36" spans="2:10" x14ac:dyDescent="0.35">
      <c r="B36" s="9"/>
      <c r="C36" s="9"/>
      <c r="D36" s="10"/>
      <c r="E36" s="9"/>
      <c r="F36" s="9"/>
      <c r="G36" s="10"/>
      <c r="H36" s="9"/>
      <c r="I36" s="9"/>
      <c r="J36" s="10"/>
    </row>
    <row r="37" spans="2:10" x14ac:dyDescent="0.35">
      <c r="B37" s="9"/>
      <c r="C37" s="9"/>
      <c r="D37" s="10"/>
      <c r="E37" s="9"/>
      <c r="F37" s="9"/>
      <c r="G37" s="10"/>
      <c r="H37" s="9"/>
      <c r="I37" s="9"/>
      <c r="J37" s="10"/>
    </row>
    <row r="38" spans="2:10" x14ac:dyDescent="0.35">
      <c r="B38" s="9"/>
      <c r="C38" s="9"/>
      <c r="D38" s="10"/>
      <c r="E38" s="9"/>
      <c r="F38" s="9"/>
      <c r="G38" s="10"/>
      <c r="H38" s="9"/>
      <c r="I38" s="9"/>
      <c r="J38" s="10"/>
    </row>
    <row r="39" spans="2:10" x14ac:dyDescent="0.35">
      <c r="B39" s="9"/>
      <c r="C39" s="9"/>
      <c r="D39" s="10"/>
      <c r="E39" s="9"/>
      <c r="F39" s="9"/>
      <c r="G39" s="10"/>
      <c r="H39" s="9"/>
      <c r="I39" s="9"/>
      <c r="J39" s="10"/>
    </row>
    <row r="40" spans="2:10" x14ac:dyDescent="0.35">
      <c r="B40" s="9"/>
      <c r="C40" s="9"/>
      <c r="D40" s="10"/>
      <c r="E40" s="9"/>
      <c r="F40" s="9"/>
      <c r="G40" s="10"/>
      <c r="H40" s="9"/>
      <c r="I40" s="9"/>
      <c r="J40" s="10"/>
    </row>
  </sheetData>
  <pageMargins left="0.7" right="0.7" top="0.75" bottom="0.75" header="0.3" footer="0.3"/>
  <pageSetup paperSize="9" orientation="portrait" horizontalDpi="300" verticalDpi="300"/>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sheet</vt:lpstr>
      <vt:lpstr>Contents</vt:lpstr>
      <vt:lpstr>Table_1</vt:lpstr>
      <vt:lpstr>Table_2</vt:lpstr>
      <vt:lpstr>Table_3</vt:lpstr>
      <vt:lpstr>Table_4</vt:lpstr>
      <vt:lpstr>Table_5</vt:lpstr>
      <vt:lpstr>Table_6</vt:lpstr>
      <vt:lpstr>Table_7_9</vt:lpstr>
      <vt:lpstr>Table_10</vt:lpstr>
      <vt:lpstr>Table_11_13</vt:lpstr>
      <vt:lpstr>Table_14</vt:lpstr>
      <vt:lpstr>Table_15</vt:lpstr>
      <vt:lpstr>Table_16</vt:lpstr>
      <vt:lpstr>Table_17</vt:lpstr>
      <vt:lpstr>Table_18</vt:lpstr>
      <vt:lpstr>Table_19</vt:lpstr>
      <vt:lpstr>Table_20_21</vt:lpstr>
      <vt:lpstr>Table_22_24</vt:lpstr>
      <vt:lpstr>Appendix_A</vt:lpstr>
      <vt:lpstr>Appendix_B</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Leavers Survey</dc:title>
  <dc:creator>Department of Education</dc:creator>
  <cp:lastModifiedBy>Stewart, Caoimhe</cp:lastModifiedBy>
  <dcterms:created xsi:type="dcterms:W3CDTF">2026-05-22T11:21:02Z</dcterms:created>
  <dcterms:modified xsi:type="dcterms:W3CDTF">2026-05-22T10:25:07Z</dcterms:modified>
</cp:coreProperties>
</file>